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31400" windowHeight="18760" tabRatio="1000" firstSheet="4" activeTab="8"/>
  </bookViews>
  <sheets>
    <sheet name="ReadMe" sheetId="1" r:id="rId1"/>
    <sheet name="Competitors" sheetId="2" r:id="rId2"/>
    <sheet name="Day 1 Metallic Sights" sheetId="3" r:id="rId3"/>
    <sheet name="Day 2 Any Sights" sheetId="4" r:id="rId4"/>
    <sheet name="Day 1 Results" sheetId="5" r:id="rId5"/>
    <sheet name="Day 2 Results" sheetId="6" r:id="rId6"/>
    <sheet name="  Match Aggregate  " sheetId="7" r:id="rId7"/>
    <sheet name="  Team Results  " sheetId="8" r:id="rId8"/>
    <sheet name="  Copy of Match Aggregate" sheetId="9" r:id="rId9"/>
  </sheets>
  <definedNames>
    <definedName name="_xlnm.Print_Area" localSheetId="8">'  Copy of Match Aggregate'!$A$3:$G$15</definedName>
    <definedName name="_xlnm.Print_Area" localSheetId="6">'  Match Aggregate  '!$A$5:$G$61</definedName>
    <definedName name="_xlnm.Print_Area" localSheetId="7">'  Team Results  '!#REF!</definedName>
    <definedName name="_xlnm.Print_Area" localSheetId="4">'Day 1 Results'!$B$2:$AA$48</definedName>
    <definedName name="_xlnm.Print_Area" localSheetId="5">'Day 2 Results'!$B$1:$AA$45</definedName>
  </definedNames>
  <calcPr fullCalcOnLoad="1"/>
</workbook>
</file>

<file path=xl/sharedStrings.xml><?xml version="1.0" encoding="utf-8"?>
<sst xmlns="http://schemas.openxmlformats.org/spreadsheetml/2006/main" count="423" uniqueCount="171">
  <si>
    <t>Match 4 - 100 Yds</t>
  </si>
  <si>
    <t>Sheets titled "Day 1 Results" and "Day 2 Results"  can be used for posting results.  If additional competitors are added, these sheets may need to be extended as well.</t>
  </si>
  <si>
    <t>Classification</t>
  </si>
  <si>
    <t>Any Sights Aggregate</t>
  </si>
  <si>
    <t>Metallic Sights Aggregate</t>
  </si>
  <si>
    <t>Match Aggregate</t>
  </si>
  <si>
    <t>Senior</t>
  </si>
  <si>
    <t>Master</t>
  </si>
  <si>
    <t>Open</t>
  </si>
  <si>
    <t>Expert</t>
  </si>
  <si>
    <t>Male/Female</t>
  </si>
  <si>
    <t>M</t>
  </si>
  <si>
    <t>F</t>
  </si>
  <si>
    <t>Intermediate Jr</t>
  </si>
  <si>
    <t>Day 1 Metallic Sight</t>
  </si>
  <si>
    <t>Danielle Makucevich</t>
  </si>
  <si>
    <t>Sarah MacLagan</t>
  </si>
  <si>
    <t>Aaron Roux</t>
  </si>
  <si>
    <t>Alex Young</t>
  </si>
  <si>
    <t>Brad Driscoll</t>
  </si>
  <si>
    <t>Adam Auclair</t>
  </si>
  <si>
    <t>David Hennessey</t>
  </si>
  <si>
    <t>Ed Hennessey</t>
  </si>
  <si>
    <t>Stephen Roby</t>
  </si>
  <si>
    <t>Thomas Kraft</t>
  </si>
  <si>
    <t>Tim Kraft</t>
  </si>
  <si>
    <t xml:space="preserve"> </t>
  </si>
  <si>
    <t>M6</t>
  </si>
  <si>
    <t>Enter a value of "0" (zero) into the relay and firing point for any shooter that is not participating on any given day in the "Competitors" sheet.</t>
  </si>
  <si>
    <t>John S Cialek</t>
  </si>
  <si>
    <t>Dewar Metallic Sigts Total</t>
  </si>
  <si>
    <t>Dewar Any Sights Total</t>
  </si>
  <si>
    <t>Hopkinton, MA</t>
  </si>
  <si>
    <t>Relay</t>
  </si>
  <si>
    <t>Firing Point</t>
  </si>
  <si>
    <t>Comp #</t>
  </si>
  <si>
    <t>Class</t>
  </si>
  <si>
    <t>Name</t>
  </si>
  <si>
    <t>T1</t>
  </si>
  <si>
    <t>T2</t>
  </si>
  <si>
    <t xml:space="preserve"> Total</t>
  </si>
  <si>
    <t>Cat</t>
  </si>
  <si>
    <t>Total</t>
  </si>
  <si>
    <t>Match 1 - 50 Yds</t>
  </si>
  <si>
    <t>Match 2 - 50m (reduced)</t>
  </si>
  <si>
    <t>Alex Zadrozny</t>
  </si>
  <si>
    <t>Usage Notes:</t>
  </si>
  <si>
    <t>Template updated from 2007 version to make data entry and award sorting simpler.</t>
  </si>
  <si>
    <t>Mass State Juniors</t>
  </si>
  <si>
    <t>Hudson Hustlers</t>
  </si>
  <si>
    <t>Competitors can have different relays and firing points for each day.</t>
  </si>
  <si>
    <t>Burlington Rifle and Pistol Jrs</t>
  </si>
  <si>
    <t>Additional teams can be added by copying a previous team (entire row) and pasting below last entry in "Competitors" and "Team Results" sheets.</t>
  </si>
  <si>
    <t>Team results are calculated automatically on the "Team Results" sheet</t>
  </si>
  <si>
    <t>Row Reference:</t>
  </si>
  <si>
    <t>Day 1 Index</t>
  </si>
  <si>
    <t>Day 2 Index</t>
  </si>
  <si>
    <t>N/A</t>
  </si>
  <si>
    <t>Competitors</t>
  </si>
  <si>
    <t>2008 Fall Foliage Match and Jim Knapp Memorial Trophy</t>
  </si>
  <si>
    <t>Match 6 - 50 Yds</t>
  </si>
  <si>
    <t>Match 7 - 50m (reduced)</t>
  </si>
  <si>
    <t>Match 8 - Dewer</t>
  </si>
  <si>
    <t>Fall Foliage Scoring Template  - Last updated on 25-Sep-2008</t>
  </si>
  <si>
    <t>Civilian</t>
  </si>
  <si>
    <t>Collegiate</t>
  </si>
  <si>
    <t>Police</t>
  </si>
  <si>
    <t>National Guard</t>
  </si>
  <si>
    <t>Scholastic</t>
  </si>
  <si>
    <t>Reserve</t>
  </si>
  <si>
    <t>Service</t>
  </si>
  <si>
    <t>Military Scholastic</t>
  </si>
  <si>
    <t>Day 2:</t>
  </si>
  <si>
    <t>Team18</t>
  </si>
  <si>
    <t>Jessica Levine</t>
  </si>
  <si>
    <t>Day 1:</t>
  </si>
  <si>
    <t>Cat Index</t>
  </si>
  <si>
    <t>Corrections of scores as a result of any challenges should be made to the  "Day 1 Metallic Sights" and "Day 2 Any Sights" sheets only.  Everythings else will update.</t>
  </si>
  <si>
    <t>Once all the challenges are complete- simply sort the "Copy of Match Aggregate" sheet to find the winners in all catagories.</t>
  </si>
  <si>
    <t>Team6</t>
  </si>
  <si>
    <t>Team5</t>
  </si>
  <si>
    <t>Team4</t>
  </si>
  <si>
    <t>Erik Hoskins</t>
  </si>
  <si>
    <t>Anthony Squeglia</t>
  </si>
  <si>
    <t>Int Junior</t>
  </si>
  <si>
    <t>Sharpshooter</t>
  </si>
  <si>
    <t>Sub Junior</t>
  </si>
  <si>
    <t>Junior</t>
  </si>
  <si>
    <t>Marksman</t>
  </si>
  <si>
    <t>Unclassified</t>
  </si>
  <si>
    <t>Bennett Milliner</t>
  </si>
  <si>
    <t>Data entries (scores) are entered by relay and firing points into "Day 1 Metallic Sights" and "Day 2 Any Sights" sheets</t>
  </si>
  <si>
    <t>All results are automatically updated based on competitor numbers.</t>
  </si>
  <si>
    <t>Match 3 - Dewer</t>
  </si>
  <si>
    <t>Teams are defined on the "Competitors" sheet by entering a team name and the competitor numbers only.  Names will be updated automatically.</t>
  </si>
  <si>
    <t>Day 2 Any Sights</t>
  </si>
  <si>
    <t>Raw Index</t>
  </si>
  <si>
    <t>N Firing Points:</t>
  </si>
  <si>
    <t>Raw Day1 Index</t>
  </si>
  <si>
    <t>Raw Day2 Index</t>
  </si>
  <si>
    <t>Final Day1 Index</t>
  </si>
  <si>
    <t>Final Day2 Index</t>
  </si>
  <si>
    <t>Min Comp Number:</t>
  </si>
  <si>
    <t>Team Name</t>
  </si>
  <si>
    <t>Dillon Novak</t>
  </si>
  <si>
    <t>Craig Bridge</t>
  </si>
  <si>
    <t>Henry Hines</t>
  </si>
  <si>
    <t>Kyle Lawson</t>
  </si>
  <si>
    <t>Live results at: pronematch.com</t>
  </si>
  <si>
    <t>Match 9 - 100 Yds</t>
  </si>
  <si>
    <t>Match 10 Any Sights Aggregate</t>
  </si>
  <si>
    <t>Woman</t>
  </si>
  <si>
    <t>Markman</t>
  </si>
  <si>
    <t>M/F</t>
  </si>
  <si>
    <t>Sharp shooter</t>
  </si>
  <si>
    <t>Master Unclass</t>
  </si>
  <si>
    <t>Team Total</t>
  </si>
  <si>
    <t>Male / Female</t>
  </si>
  <si>
    <t>The "Copy of Match Aggregate" sheet can be easily sorted by selecting the data (including row heading) and performing a &gt;Data&gt;Sort</t>
  </si>
  <si>
    <t>Scores on sheets "Day 1 Metallic Sights" and "Day 2 Any Sights" should be zeroed prior to start of match to facilitate data entry.</t>
  </si>
  <si>
    <t>Day 1 Total</t>
  </si>
  <si>
    <t>M7</t>
  </si>
  <si>
    <t>M8</t>
  </si>
  <si>
    <t>M9</t>
  </si>
  <si>
    <t>M10</t>
  </si>
  <si>
    <t>Day 2 Total</t>
  </si>
  <si>
    <t>Category</t>
  </si>
  <si>
    <t>Rich Girvin</t>
  </si>
  <si>
    <t>Leonard Remaly</t>
  </si>
  <si>
    <t>Jeffrey Caron</t>
  </si>
  <si>
    <t>Victoria Brown</t>
  </si>
  <si>
    <t>Ricky Freitas</t>
  </si>
  <si>
    <t>George Pantazelos</t>
  </si>
  <si>
    <t>Competitor Data entered on "Competitors" sheet and tracked via their Competitor Number</t>
  </si>
  <si>
    <t>Additional competitor can be added by copying the entire row of the last competitor.  A copy is needed to obtain all the required data indices which are hidden.</t>
  </si>
  <si>
    <t>Match 5 Metallic Aggregate</t>
  </si>
  <si>
    <t>M1</t>
  </si>
  <si>
    <t>M2</t>
  </si>
  <si>
    <t>M3</t>
  </si>
  <si>
    <t>M4</t>
  </si>
  <si>
    <t>Spreadsheet should be zeroed and competior information entered prior to Day 1 of the competition</t>
  </si>
  <si>
    <t>Complete match results are shown in the "Match Results" sheet.</t>
  </si>
  <si>
    <t>Chuck Cannon</t>
  </si>
  <si>
    <t>Harold Rocketto</t>
  </si>
  <si>
    <t>John Beaumont</t>
  </si>
  <si>
    <t>James G Morin</t>
  </si>
  <si>
    <t>Jeffrey J Morin</t>
  </si>
  <si>
    <t>Kristin Torento</t>
  </si>
  <si>
    <t>Megan Polonsky</t>
  </si>
  <si>
    <t>Erik Johnson</t>
  </si>
  <si>
    <t>Amy Roderer</t>
  </si>
  <si>
    <t>Robert Lynn</t>
  </si>
  <si>
    <t>Kim Coffey</t>
  </si>
  <si>
    <t>Michele Makucevich</t>
  </si>
  <si>
    <t>Brian Jylkka</t>
  </si>
  <si>
    <t>Sarah Downing</t>
  </si>
  <si>
    <t>Team17</t>
  </si>
  <si>
    <t>Team16</t>
  </si>
  <si>
    <t>Team15</t>
  </si>
  <si>
    <t>Team14</t>
  </si>
  <si>
    <t>Team13</t>
  </si>
  <si>
    <t>Team12</t>
  </si>
  <si>
    <t>Team11</t>
  </si>
  <si>
    <t>Top 10 after last match</t>
  </si>
  <si>
    <t>Class Index</t>
  </si>
  <si>
    <t>M/F Index</t>
  </si>
  <si>
    <t>Team Defintions</t>
  </si>
  <si>
    <t>Team7</t>
  </si>
  <si>
    <t>Teaam10</t>
  </si>
  <si>
    <t>Team9</t>
  </si>
  <si>
    <t>Team8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</si>
</sst>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d\-mmm\-yy;@"/>
    <numFmt numFmtId="167" formatCode="[$-409]mmmm\ d\,\ yyyy;@"/>
    <numFmt numFmtId="168" formatCode="mmm\-yyyy"/>
  </numFmts>
  <fonts count="10">
    <font>
      <sz val="10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6"/>
      <name val="Arial"/>
      <family val="0"/>
    </font>
    <font>
      <b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2" borderId="1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wrapText="1"/>
      <protection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4" fontId="0" fillId="3" borderId="14" xfId="0" applyNumberForma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0" fillId="3" borderId="12" xfId="0" applyNumberFormat="1" applyFill="1" applyBorder="1" applyAlignment="1">
      <alignment horizont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7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4" fillId="2" borderId="1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13" xfId="0" applyFont="1" applyBorder="1" applyAlignment="1">
      <alignment horizontal="center" wrapText="1"/>
    </xf>
    <xf numFmtId="167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center"/>
      <protection/>
    </xf>
    <xf numFmtId="164" fontId="0" fillId="0" borderId="8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2" borderId="1" xfId="0" applyFont="1" applyFill="1" applyBorder="1" applyAlignment="1" applyProtection="1">
      <alignment horizontal="center" wrapText="1"/>
      <protection/>
    </xf>
    <xf numFmtId="167" fontId="0" fillId="0" borderId="0" xfId="0" applyNumberFormat="1" applyAlignment="1" applyProtection="1">
      <alignment/>
      <protection/>
    </xf>
    <xf numFmtId="0" fontId="8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21" xfId="0" applyFill="1" applyBorder="1" applyAlignment="1">
      <alignment/>
    </xf>
    <xf numFmtId="164" fontId="0" fillId="3" borderId="21" xfId="0" applyNumberFormat="1" applyFill="1" applyBorder="1" applyAlignment="1">
      <alignment/>
    </xf>
    <xf numFmtId="164" fontId="0" fillId="3" borderId="22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0" xfId="0" applyFill="1" applyBorder="1" applyAlignment="1">
      <alignment/>
    </xf>
    <xf numFmtId="164" fontId="0" fillId="3" borderId="20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29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164" fontId="0" fillId="3" borderId="30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1" xfId="0" applyFill="1" applyBorder="1" applyAlignment="1">
      <alignment/>
    </xf>
    <xf numFmtId="164" fontId="0" fillId="4" borderId="21" xfId="0" applyNumberFormat="1" applyFill="1" applyBorder="1" applyAlignment="1">
      <alignment/>
    </xf>
    <xf numFmtId="164" fontId="0" fillId="4" borderId="22" xfId="0" applyNumberFormat="1" applyFill="1" applyBorder="1" applyAlignment="1">
      <alignment/>
    </xf>
    <xf numFmtId="0" fontId="9" fillId="0" borderId="0" xfId="0" applyFont="1" applyAlignment="1">
      <alignment/>
    </xf>
    <xf numFmtId="0" fontId="4" fillId="5" borderId="5" xfId="0" applyFont="1" applyFill="1" applyBorder="1" applyAlignment="1">
      <alignment wrapText="1"/>
    </xf>
    <xf numFmtId="164" fontId="0" fillId="0" borderId="31" xfId="0" applyNumberFormat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64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30"/>
  <sheetViews>
    <sheetView workbookViewId="0" topLeftCell="A1">
      <selection activeCell="B52" sqref="B52"/>
    </sheetView>
  </sheetViews>
  <sheetFormatPr defaultColWidth="11.421875" defaultRowHeight="12.75"/>
  <cols>
    <col min="1" max="1" width="4.140625" style="0" customWidth="1"/>
    <col min="2" max="2" width="141.00390625" style="0" customWidth="1"/>
    <col min="3" max="16384" width="8.8515625" style="0" customWidth="1"/>
  </cols>
  <sheetData>
    <row r="2" ht="12">
      <c r="B2" t="s">
        <v>63</v>
      </c>
    </row>
    <row r="3" ht="12">
      <c r="B3" t="s">
        <v>47</v>
      </c>
    </row>
    <row r="6" ht="12">
      <c r="B6" t="s">
        <v>46</v>
      </c>
    </row>
    <row r="7" ht="12">
      <c r="B7" t="s">
        <v>133</v>
      </c>
    </row>
    <row r="8" ht="12">
      <c r="B8" t="s">
        <v>50</v>
      </c>
    </row>
    <row r="9" ht="12">
      <c r="B9" t="s">
        <v>28</v>
      </c>
    </row>
    <row r="10" ht="12">
      <c r="B10" t="s">
        <v>134</v>
      </c>
    </row>
    <row r="11" ht="12">
      <c r="B11" t="s">
        <v>91</v>
      </c>
    </row>
    <row r="12" ht="12">
      <c r="B12" t="s">
        <v>92</v>
      </c>
    </row>
    <row r="13" ht="12">
      <c r="B13" t="s">
        <v>1</v>
      </c>
    </row>
    <row r="14" ht="12">
      <c r="B14" t="s">
        <v>141</v>
      </c>
    </row>
    <row r="15" ht="12">
      <c r="B15" t="s">
        <v>118</v>
      </c>
    </row>
    <row r="16" ht="12">
      <c r="B16" t="s">
        <v>77</v>
      </c>
    </row>
    <row r="17" ht="12">
      <c r="B17" t="s">
        <v>78</v>
      </c>
    </row>
    <row r="18" ht="12">
      <c r="B18" t="s">
        <v>94</v>
      </c>
    </row>
    <row r="19" ht="12">
      <c r="B19" t="s">
        <v>53</v>
      </c>
    </row>
    <row r="20" ht="12">
      <c r="B20" t="s">
        <v>52</v>
      </c>
    </row>
    <row r="21" ht="12">
      <c r="B21" t="s">
        <v>140</v>
      </c>
    </row>
    <row r="22" ht="12">
      <c r="B22" t="s">
        <v>119</v>
      </c>
    </row>
    <row r="30" ht="12">
      <c r="B30" s="17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18"/>
  <sheetViews>
    <sheetView zoomScale="125" zoomScaleNormal="125" workbookViewId="0" topLeftCell="C49">
      <selection activeCell="K34" sqref="K34"/>
    </sheetView>
  </sheetViews>
  <sheetFormatPr defaultColWidth="11.421875" defaultRowHeight="12.75"/>
  <cols>
    <col min="1" max="1" width="5.8515625" style="0" customWidth="1"/>
    <col min="2" max="3" width="6.28125" style="0" customWidth="1"/>
    <col min="4" max="4" width="18.140625" style="0" bestFit="1" customWidth="1"/>
    <col min="5" max="5" width="18.421875" style="0" customWidth="1"/>
    <col min="6" max="6" width="12.8515625" style="0" customWidth="1"/>
    <col min="7" max="7" width="7.421875" style="20" customWidth="1"/>
    <col min="8" max="8" width="10.140625" style="0" customWidth="1"/>
    <col min="9" max="9" width="10.28125" style="5" customWidth="1"/>
    <col min="10" max="10" width="9.421875" style="5" customWidth="1"/>
    <col min="11" max="11" width="10.8515625" style="5" customWidth="1"/>
    <col min="12" max="12" width="2.421875" style="5" customWidth="1"/>
    <col min="13" max="13" width="9.140625" style="5" hidden="1" customWidth="1"/>
    <col min="14" max="16" width="9.8515625" style="5" hidden="1" customWidth="1"/>
    <col min="17" max="19" width="0" style="5" hidden="1" customWidth="1"/>
    <col min="20" max="20" width="5.28125" style="5" customWidth="1"/>
    <col min="21" max="23" width="9.140625" style="5" customWidth="1"/>
    <col min="24" max="24" width="3.28125" style="5" customWidth="1"/>
    <col min="25" max="27" width="9.140625" style="5" customWidth="1"/>
    <col min="28" max="29" width="9.140625" style="3" customWidth="1"/>
    <col min="30" max="30" width="16.421875" style="3" customWidth="1"/>
    <col min="31" max="47" width="9.140625" style="3" customWidth="1"/>
    <col min="48" max="16384" width="8.8515625" style="0" customWidth="1"/>
  </cols>
  <sheetData>
    <row r="2" ht="14.25" customHeight="1">
      <c r="A2" s="117" t="s">
        <v>59</v>
      </c>
    </row>
    <row r="3" spans="1:5" ht="12">
      <c r="A3" t="s">
        <v>32</v>
      </c>
      <c r="D3" s="127" t="s">
        <v>75</v>
      </c>
      <c r="E3" s="116">
        <v>39725</v>
      </c>
    </row>
    <row r="4" spans="4:11" ht="12" hidden="1">
      <c r="D4" s="127"/>
      <c r="E4" t="s">
        <v>126</v>
      </c>
      <c r="F4" t="s">
        <v>2</v>
      </c>
      <c r="G4" s="20" t="s">
        <v>10</v>
      </c>
      <c r="I4"/>
      <c r="J4"/>
      <c r="K4"/>
    </row>
    <row r="5" spans="4:11" ht="12" hidden="1">
      <c r="D5" s="127"/>
      <c r="F5" t="s">
        <v>7</v>
      </c>
      <c r="I5"/>
      <c r="J5"/>
      <c r="K5"/>
    </row>
    <row r="6" spans="4:11" ht="12" hidden="1">
      <c r="D6" s="127"/>
      <c r="E6" t="s">
        <v>6</v>
      </c>
      <c r="F6" t="s">
        <v>9</v>
      </c>
      <c r="G6" s="20" t="s">
        <v>11</v>
      </c>
      <c r="I6"/>
      <c r="J6"/>
      <c r="K6"/>
    </row>
    <row r="7" spans="4:11" ht="12" hidden="1">
      <c r="D7" s="127"/>
      <c r="E7" t="s">
        <v>87</v>
      </c>
      <c r="F7" t="s">
        <v>85</v>
      </c>
      <c r="G7" s="20" t="s">
        <v>12</v>
      </c>
      <c r="I7"/>
      <c r="J7"/>
      <c r="K7"/>
    </row>
    <row r="8" spans="4:11" ht="12" hidden="1">
      <c r="D8" s="127"/>
      <c r="E8" t="s">
        <v>13</v>
      </c>
      <c r="F8" t="s">
        <v>88</v>
      </c>
      <c r="I8"/>
      <c r="J8"/>
      <c r="K8"/>
    </row>
    <row r="9" spans="4:11" ht="12" hidden="1">
      <c r="D9" s="127"/>
      <c r="E9" t="s">
        <v>86</v>
      </c>
      <c r="F9" t="s">
        <v>89</v>
      </c>
      <c r="I9"/>
      <c r="J9"/>
      <c r="K9"/>
    </row>
    <row r="10" spans="4:11" ht="12" hidden="1">
      <c r="D10" s="127"/>
      <c r="E10" t="s">
        <v>8</v>
      </c>
      <c r="I10"/>
      <c r="J10"/>
      <c r="K10"/>
    </row>
    <row r="11" spans="4:11" ht="12" hidden="1">
      <c r="D11" s="127"/>
      <c r="E11" t="s">
        <v>65</v>
      </c>
      <c r="I11"/>
      <c r="J11"/>
      <c r="K11"/>
    </row>
    <row r="12" spans="4:11" ht="12" hidden="1">
      <c r="D12" s="127"/>
      <c r="E12" t="s">
        <v>64</v>
      </c>
      <c r="I12"/>
      <c r="J12"/>
      <c r="K12"/>
    </row>
    <row r="13" spans="4:11" ht="12" hidden="1">
      <c r="D13" s="127"/>
      <c r="E13" t="s">
        <v>66</v>
      </c>
      <c r="I13"/>
      <c r="J13"/>
      <c r="K13"/>
    </row>
    <row r="14" spans="4:11" ht="12" hidden="1">
      <c r="D14" s="127"/>
      <c r="E14" t="s">
        <v>67</v>
      </c>
      <c r="I14"/>
      <c r="J14"/>
      <c r="K14"/>
    </row>
    <row r="15" spans="4:15" ht="12" hidden="1">
      <c r="D15" s="127"/>
      <c r="E15" t="s">
        <v>69</v>
      </c>
      <c r="I15"/>
      <c r="J15"/>
      <c r="K15"/>
      <c r="O15" s="28"/>
    </row>
    <row r="16" spans="4:11" ht="12" hidden="1">
      <c r="D16" s="127"/>
      <c r="E16" t="s">
        <v>70</v>
      </c>
      <c r="I16"/>
      <c r="J16"/>
      <c r="K16"/>
    </row>
    <row r="17" spans="4:11" ht="12" hidden="1">
      <c r="D17" s="127"/>
      <c r="E17" t="s">
        <v>68</v>
      </c>
      <c r="I17"/>
      <c r="J17"/>
      <c r="K17"/>
    </row>
    <row r="18" spans="4:11" ht="12" hidden="1">
      <c r="D18" s="127"/>
      <c r="E18" t="s">
        <v>71</v>
      </c>
      <c r="I18"/>
      <c r="J18"/>
      <c r="K18"/>
    </row>
    <row r="19" spans="4:11" ht="12" hidden="1">
      <c r="D19" s="127"/>
      <c r="E19" s="116"/>
      <c r="I19"/>
      <c r="J19"/>
      <c r="K19"/>
    </row>
    <row r="20" spans="4:11" ht="12" hidden="1">
      <c r="D20" s="127"/>
      <c r="E20" s="116"/>
      <c r="F20" t="str">
        <f>F4</f>
        <v>Classification</v>
      </c>
      <c r="G20" s="20" t="str">
        <f>G4</f>
        <v>Male/Female</v>
      </c>
      <c r="I20"/>
      <c r="J20"/>
      <c r="K20"/>
    </row>
    <row r="21" spans="4:11" ht="12" hidden="1">
      <c r="D21" s="127"/>
      <c r="E21" s="116"/>
      <c r="F21" t="s">
        <v>85</v>
      </c>
      <c r="G21" s="20" t="s">
        <v>11</v>
      </c>
      <c r="I21"/>
      <c r="J21"/>
      <c r="K21"/>
    </row>
    <row r="22" spans="4:5" ht="12" hidden="1">
      <c r="D22" s="127"/>
      <c r="E22" s="116"/>
    </row>
    <row r="23" spans="4:5" ht="12" hidden="1">
      <c r="D23" s="127"/>
      <c r="E23" s="116"/>
    </row>
    <row r="24" spans="4:5" ht="12">
      <c r="D24" s="127" t="s">
        <v>72</v>
      </c>
      <c r="E24" s="129">
        <f>E3+1</f>
        <v>39726</v>
      </c>
    </row>
    <row r="25" spans="4:5" ht="12" hidden="1">
      <c r="D25" s="8" t="s">
        <v>97</v>
      </c>
      <c r="E25" s="37">
        <v>50</v>
      </c>
    </row>
    <row r="26" spans="4:5" ht="12">
      <c r="D26" s="8" t="s">
        <v>102</v>
      </c>
      <c r="E26" s="70">
        <v>100</v>
      </c>
    </row>
    <row r="27" spans="1:5" ht="12" hidden="1">
      <c r="A27" s="17"/>
      <c r="D27" s="8" t="s">
        <v>54</v>
      </c>
      <c r="E27" s="37">
        <f>ROW(C30)</f>
        <v>30</v>
      </c>
    </row>
    <row r="28" spans="8:31" ht="12">
      <c r="H28" s="161" t="s">
        <v>14</v>
      </c>
      <c r="I28" s="161"/>
      <c r="J28" s="160" t="s">
        <v>95</v>
      </c>
      <c r="K28" s="16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9"/>
      <c r="AB28" s="29"/>
      <c r="AC28" s="29"/>
      <c r="AD28" s="21"/>
      <c r="AE28" s="21"/>
    </row>
    <row r="29" spans="1:47" s="77" customFormat="1" ht="36">
      <c r="A29" s="73"/>
      <c r="B29" s="73"/>
      <c r="C29" s="69" t="s">
        <v>35</v>
      </c>
      <c r="D29" s="69" t="s">
        <v>37</v>
      </c>
      <c r="E29" s="69" t="s">
        <v>41</v>
      </c>
      <c r="F29" s="69" t="s">
        <v>36</v>
      </c>
      <c r="G29" s="69" t="s">
        <v>117</v>
      </c>
      <c r="H29" s="69" t="s">
        <v>33</v>
      </c>
      <c r="I29" s="69" t="s">
        <v>34</v>
      </c>
      <c r="J29" s="69" t="s">
        <v>33</v>
      </c>
      <c r="K29" s="69" t="s">
        <v>34</v>
      </c>
      <c r="L29" s="74"/>
      <c r="M29" s="75" t="s">
        <v>98</v>
      </c>
      <c r="N29" s="75" t="s">
        <v>100</v>
      </c>
      <c r="O29" s="75" t="s">
        <v>99</v>
      </c>
      <c r="P29" s="75" t="s">
        <v>101</v>
      </c>
      <c r="Q29" s="69" t="s">
        <v>76</v>
      </c>
      <c r="R29" s="69" t="s">
        <v>164</v>
      </c>
      <c r="S29" s="69" t="s">
        <v>165</v>
      </c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31" ht="18" customHeight="1">
      <c r="A30" s="27"/>
      <c r="B30" s="27"/>
      <c r="C30" s="128">
        <f>E26</f>
        <v>100</v>
      </c>
      <c r="D30" s="49" t="s">
        <v>82</v>
      </c>
      <c r="E30" s="51" t="s">
        <v>8</v>
      </c>
      <c r="F30" s="51" t="s">
        <v>7</v>
      </c>
      <c r="G30" s="53" t="s">
        <v>11</v>
      </c>
      <c r="H30" s="55">
        <v>1</v>
      </c>
      <c r="I30" s="55">
        <v>45</v>
      </c>
      <c r="J30" s="55">
        <v>1</v>
      </c>
      <c r="K30" s="55">
        <v>45</v>
      </c>
      <c r="L30" s="28"/>
      <c r="M30" s="48">
        <f aca="true" t="shared" si="0" ref="M30:M61">(H30-1)*E$25+I30</f>
        <v>45</v>
      </c>
      <c r="N30" s="47">
        <f aca="true" t="shared" si="1" ref="N30:N61">IF(M30&lt;=0,(2*E$25)+1,M30)</f>
        <v>45</v>
      </c>
      <c r="O30" s="48">
        <f aca="true" t="shared" si="2" ref="O30:O61">(J30-1)*E$25+K30</f>
        <v>45</v>
      </c>
      <c r="P30" s="47">
        <f aca="true" t="shared" si="3" ref="P30:P61">IF(O30&lt;=0,(2*E$25)+1,O30)</f>
        <v>45</v>
      </c>
      <c r="Q30" s="22">
        <f aca="true" t="shared" si="4" ref="Q30:Q61">IF(E30="Senior",1,IF(E30="Junior",2,IF(E30="Intermediate Jr",3,IF(E30="Sub Junior",4,IF(E30="Open",5,0)))))</f>
        <v>5</v>
      </c>
      <c r="R30" s="22">
        <f aca="true" t="shared" si="5" ref="R30:R61">IF(F30="Master",5,IF(F30="Expert",4,IF(F30="Sharpshooter",3,IF(F30="Marksman",2,IF(F30="Unclassified",1,0)))))</f>
        <v>5</v>
      </c>
      <c r="S30" s="22">
        <f aca="true" t="shared" si="6" ref="S30:S61">IF(G30="M",1,IF(G30="F",2,0))</f>
        <v>1</v>
      </c>
      <c r="T30" s="28"/>
      <c r="U30" s="28"/>
      <c r="V30" s="28"/>
      <c r="W30" s="28"/>
      <c r="X30" s="28"/>
      <c r="Y30" s="28"/>
      <c r="Z30" s="28"/>
      <c r="AA30" s="28"/>
      <c r="AB30" s="21"/>
      <c r="AC30" s="21"/>
      <c r="AD30" s="21"/>
      <c r="AE30" s="21"/>
    </row>
    <row r="31" spans="1:31" ht="18" customHeight="1">
      <c r="A31" s="27"/>
      <c r="B31" s="27"/>
      <c r="C31" s="128">
        <f>C30+1</f>
        <v>101</v>
      </c>
      <c r="D31" s="49" t="s">
        <v>83</v>
      </c>
      <c r="E31" s="51" t="s">
        <v>13</v>
      </c>
      <c r="F31" s="51" t="s">
        <v>88</v>
      </c>
      <c r="G31" s="53" t="s">
        <v>11</v>
      </c>
      <c r="H31" s="55">
        <v>1</v>
      </c>
      <c r="I31" s="55">
        <v>16</v>
      </c>
      <c r="J31" s="55">
        <v>1</v>
      </c>
      <c r="K31" s="55">
        <v>16</v>
      </c>
      <c r="L31" s="28"/>
      <c r="M31" s="48">
        <f t="shared" si="0"/>
        <v>16</v>
      </c>
      <c r="N31" s="47">
        <f t="shared" si="1"/>
        <v>16</v>
      </c>
      <c r="O31" s="48">
        <f t="shared" si="2"/>
        <v>16</v>
      </c>
      <c r="P31" s="47">
        <f t="shared" si="3"/>
        <v>16</v>
      </c>
      <c r="Q31" s="22">
        <f t="shared" si="4"/>
        <v>3</v>
      </c>
      <c r="R31" s="22">
        <f t="shared" si="5"/>
        <v>2</v>
      </c>
      <c r="S31" s="22">
        <f t="shared" si="6"/>
        <v>1</v>
      </c>
      <c r="T31" s="28"/>
      <c r="U31" s="28"/>
      <c r="V31" s="28"/>
      <c r="W31" s="28"/>
      <c r="X31" s="28"/>
      <c r="Y31" s="28"/>
      <c r="Z31" s="28"/>
      <c r="AA31" s="28"/>
      <c r="AB31" s="21"/>
      <c r="AC31" s="21"/>
      <c r="AD31" s="21"/>
      <c r="AE31" s="21"/>
    </row>
    <row r="32" spans="1:31" ht="18" customHeight="1">
      <c r="A32" s="27"/>
      <c r="B32" s="27"/>
      <c r="C32" s="128">
        <f aca="true" t="shared" si="7" ref="C32:C89">C31+1</f>
        <v>102</v>
      </c>
      <c r="D32" s="49" t="s">
        <v>142</v>
      </c>
      <c r="E32" s="51" t="s">
        <v>6</v>
      </c>
      <c r="F32" s="51" t="s">
        <v>7</v>
      </c>
      <c r="G32" s="53" t="s">
        <v>11</v>
      </c>
      <c r="H32" s="55">
        <v>1</v>
      </c>
      <c r="I32" s="55">
        <v>47</v>
      </c>
      <c r="J32" s="55">
        <v>1</v>
      </c>
      <c r="K32" s="55">
        <v>47</v>
      </c>
      <c r="L32" s="28"/>
      <c r="M32" s="48">
        <f t="shared" si="0"/>
        <v>47</v>
      </c>
      <c r="N32" s="47">
        <f t="shared" si="1"/>
        <v>47</v>
      </c>
      <c r="O32" s="48">
        <f t="shared" si="2"/>
        <v>47</v>
      </c>
      <c r="P32" s="47">
        <f t="shared" si="3"/>
        <v>47</v>
      </c>
      <c r="Q32" s="22">
        <f t="shared" si="4"/>
        <v>1</v>
      </c>
      <c r="R32" s="22">
        <f t="shared" si="5"/>
        <v>5</v>
      </c>
      <c r="S32" s="22">
        <f t="shared" si="6"/>
        <v>1</v>
      </c>
      <c r="T32" s="28"/>
      <c r="U32" s="28"/>
      <c r="V32" s="28"/>
      <c r="W32" s="28"/>
      <c r="X32" s="28"/>
      <c r="Y32" s="28"/>
      <c r="Z32" s="28"/>
      <c r="AA32" s="28"/>
      <c r="AB32" s="21"/>
      <c r="AC32" s="21"/>
      <c r="AD32" s="21"/>
      <c r="AE32" s="21"/>
    </row>
    <row r="33" spans="1:31" ht="18" customHeight="1">
      <c r="A33" s="27"/>
      <c r="B33" s="27"/>
      <c r="C33" s="128">
        <f t="shared" si="7"/>
        <v>103</v>
      </c>
      <c r="D33" s="49" t="s">
        <v>143</v>
      </c>
      <c r="E33" s="51" t="s">
        <v>6</v>
      </c>
      <c r="F33" s="51" t="s">
        <v>9</v>
      </c>
      <c r="G33" s="53" t="s">
        <v>11</v>
      </c>
      <c r="H33" s="55">
        <v>1</v>
      </c>
      <c r="I33" s="55">
        <v>46</v>
      </c>
      <c r="J33" s="55">
        <v>1</v>
      </c>
      <c r="K33" s="55">
        <v>46</v>
      </c>
      <c r="L33" s="28"/>
      <c r="M33" s="48">
        <f t="shared" si="0"/>
        <v>46</v>
      </c>
      <c r="N33" s="47">
        <f t="shared" si="1"/>
        <v>46</v>
      </c>
      <c r="O33" s="48">
        <f t="shared" si="2"/>
        <v>46</v>
      </c>
      <c r="P33" s="47">
        <f t="shared" si="3"/>
        <v>46</v>
      </c>
      <c r="Q33" s="22">
        <f t="shared" si="4"/>
        <v>1</v>
      </c>
      <c r="R33" s="22">
        <f t="shared" si="5"/>
        <v>4</v>
      </c>
      <c r="S33" s="22">
        <f t="shared" si="6"/>
        <v>1</v>
      </c>
      <c r="T33" s="28"/>
      <c r="U33" s="28"/>
      <c r="V33" s="28"/>
      <c r="W33" s="28"/>
      <c r="X33" s="28"/>
      <c r="Y33" s="28"/>
      <c r="Z33" s="28"/>
      <c r="AA33" s="28"/>
      <c r="AB33" s="21"/>
      <c r="AC33" s="21"/>
      <c r="AD33" s="21"/>
      <c r="AE33" s="21"/>
    </row>
    <row r="34" spans="1:31" ht="18" customHeight="1">
      <c r="A34" s="27"/>
      <c r="B34" s="27"/>
      <c r="C34" s="128">
        <f t="shared" si="7"/>
        <v>104</v>
      </c>
      <c r="D34" s="49" t="s">
        <v>144</v>
      </c>
      <c r="E34" s="51" t="s">
        <v>8</v>
      </c>
      <c r="F34" s="51" t="s">
        <v>85</v>
      </c>
      <c r="G34" s="53" t="s">
        <v>11</v>
      </c>
      <c r="H34" s="55">
        <v>0</v>
      </c>
      <c r="I34" s="55">
        <v>0</v>
      </c>
      <c r="J34" s="55">
        <v>1</v>
      </c>
      <c r="K34" s="55">
        <v>9</v>
      </c>
      <c r="L34" s="28"/>
      <c r="M34" s="48">
        <f t="shared" si="0"/>
        <v>-50</v>
      </c>
      <c r="N34" s="47">
        <f t="shared" si="1"/>
        <v>101</v>
      </c>
      <c r="O34" s="48">
        <f t="shared" si="2"/>
        <v>9</v>
      </c>
      <c r="P34" s="47">
        <f t="shared" si="3"/>
        <v>9</v>
      </c>
      <c r="Q34" s="22">
        <f t="shared" si="4"/>
        <v>5</v>
      </c>
      <c r="R34" s="22">
        <f t="shared" si="5"/>
        <v>3</v>
      </c>
      <c r="S34" s="22">
        <f t="shared" si="6"/>
        <v>1</v>
      </c>
      <c r="T34" s="28"/>
      <c r="U34" s="28"/>
      <c r="V34" s="28"/>
      <c r="W34" s="28"/>
      <c r="X34" s="28"/>
      <c r="Y34" s="28"/>
      <c r="Z34" s="28"/>
      <c r="AA34" s="28"/>
      <c r="AB34" s="21"/>
      <c r="AC34" s="21"/>
      <c r="AD34" s="21"/>
      <c r="AE34" s="21"/>
    </row>
    <row r="35" spans="1:31" ht="18" customHeight="1">
      <c r="A35" s="27"/>
      <c r="B35" s="27"/>
      <c r="C35" s="128">
        <f t="shared" si="7"/>
        <v>105</v>
      </c>
      <c r="D35" s="49" t="s">
        <v>145</v>
      </c>
      <c r="E35" s="51" t="s">
        <v>8</v>
      </c>
      <c r="F35" s="51" t="s">
        <v>88</v>
      </c>
      <c r="G35" s="53" t="s">
        <v>11</v>
      </c>
      <c r="H35" s="55">
        <v>1</v>
      </c>
      <c r="I35" s="55">
        <v>13</v>
      </c>
      <c r="J35" s="56">
        <v>1</v>
      </c>
      <c r="K35" s="56">
        <v>13</v>
      </c>
      <c r="L35" s="28"/>
      <c r="M35" s="48">
        <f t="shared" si="0"/>
        <v>13</v>
      </c>
      <c r="N35" s="47">
        <f t="shared" si="1"/>
        <v>13</v>
      </c>
      <c r="O35" s="48">
        <f t="shared" si="2"/>
        <v>13</v>
      </c>
      <c r="P35" s="47">
        <f t="shared" si="3"/>
        <v>13</v>
      </c>
      <c r="Q35" s="22">
        <f t="shared" si="4"/>
        <v>5</v>
      </c>
      <c r="R35" s="22">
        <f t="shared" si="5"/>
        <v>2</v>
      </c>
      <c r="S35" s="22">
        <f t="shared" si="6"/>
        <v>1</v>
      </c>
      <c r="T35" s="28"/>
      <c r="U35" s="28"/>
      <c r="V35" s="28"/>
      <c r="W35" s="28"/>
      <c r="X35" s="28"/>
      <c r="Y35" s="28"/>
      <c r="Z35" s="28"/>
      <c r="AA35" s="28"/>
      <c r="AB35" s="21"/>
      <c r="AC35" s="21"/>
      <c r="AD35" s="21"/>
      <c r="AE35" s="21"/>
    </row>
    <row r="36" spans="1:31" ht="18" customHeight="1">
      <c r="A36" s="27"/>
      <c r="B36" s="27"/>
      <c r="C36" s="128">
        <f t="shared" si="7"/>
        <v>106</v>
      </c>
      <c r="D36" s="49" t="s">
        <v>146</v>
      </c>
      <c r="E36" s="51" t="s">
        <v>87</v>
      </c>
      <c r="F36" s="51" t="s">
        <v>88</v>
      </c>
      <c r="G36" s="53" t="s">
        <v>11</v>
      </c>
      <c r="H36" s="55">
        <v>1</v>
      </c>
      <c r="I36" s="55">
        <v>14</v>
      </c>
      <c r="J36" s="55">
        <v>1</v>
      </c>
      <c r="K36" s="55">
        <v>14</v>
      </c>
      <c r="L36" s="28"/>
      <c r="M36" s="48">
        <f t="shared" si="0"/>
        <v>14</v>
      </c>
      <c r="N36" s="47">
        <f t="shared" si="1"/>
        <v>14</v>
      </c>
      <c r="O36" s="48">
        <f t="shared" si="2"/>
        <v>14</v>
      </c>
      <c r="P36" s="47">
        <f t="shared" si="3"/>
        <v>14</v>
      </c>
      <c r="Q36" s="22">
        <f t="shared" si="4"/>
        <v>2</v>
      </c>
      <c r="R36" s="22">
        <f t="shared" si="5"/>
        <v>2</v>
      </c>
      <c r="S36" s="22">
        <f t="shared" si="6"/>
        <v>1</v>
      </c>
      <c r="T36" s="28"/>
      <c r="U36" s="28"/>
      <c r="V36" s="28"/>
      <c r="W36" s="28"/>
      <c r="X36" s="28"/>
      <c r="Y36" s="28"/>
      <c r="Z36" s="28"/>
      <c r="AA36" s="28"/>
      <c r="AB36" s="21"/>
      <c r="AC36" s="21"/>
      <c r="AD36" s="21"/>
      <c r="AE36" s="21"/>
    </row>
    <row r="37" spans="1:31" ht="18" customHeight="1">
      <c r="A37" s="27"/>
      <c r="B37" s="27"/>
      <c r="C37" s="128">
        <f t="shared" si="7"/>
        <v>107</v>
      </c>
      <c r="D37" s="49" t="s">
        <v>147</v>
      </c>
      <c r="E37" s="51" t="s">
        <v>87</v>
      </c>
      <c r="F37" s="51" t="s">
        <v>9</v>
      </c>
      <c r="G37" s="53" t="s">
        <v>12</v>
      </c>
      <c r="H37" s="55">
        <v>1</v>
      </c>
      <c r="I37" s="55">
        <v>33</v>
      </c>
      <c r="J37" s="55">
        <v>1</v>
      </c>
      <c r="K37" s="55">
        <v>33</v>
      </c>
      <c r="L37" s="28"/>
      <c r="M37" s="48">
        <f t="shared" si="0"/>
        <v>33</v>
      </c>
      <c r="N37" s="47">
        <f t="shared" si="1"/>
        <v>33</v>
      </c>
      <c r="O37" s="48">
        <f t="shared" si="2"/>
        <v>33</v>
      </c>
      <c r="P37" s="47">
        <f t="shared" si="3"/>
        <v>33</v>
      </c>
      <c r="Q37" s="22">
        <f t="shared" si="4"/>
        <v>2</v>
      </c>
      <c r="R37" s="22">
        <f t="shared" si="5"/>
        <v>4</v>
      </c>
      <c r="S37" s="22">
        <f t="shared" si="6"/>
        <v>2</v>
      </c>
      <c r="T37" s="28"/>
      <c r="U37" s="28"/>
      <c r="V37" s="28"/>
      <c r="W37" s="28"/>
      <c r="X37" s="28"/>
      <c r="Y37" s="28"/>
      <c r="Z37" s="28"/>
      <c r="AA37" s="28"/>
      <c r="AB37" s="21"/>
      <c r="AC37" s="21"/>
      <c r="AD37" s="21"/>
      <c r="AE37" s="21"/>
    </row>
    <row r="38" spans="1:31" ht="18" customHeight="1">
      <c r="A38" s="27"/>
      <c r="B38" s="27"/>
      <c r="C38" s="128">
        <f t="shared" si="7"/>
        <v>108</v>
      </c>
      <c r="D38" s="49" t="s">
        <v>148</v>
      </c>
      <c r="E38" s="51" t="s">
        <v>13</v>
      </c>
      <c r="F38" s="51" t="s">
        <v>85</v>
      </c>
      <c r="G38" s="53" t="s">
        <v>12</v>
      </c>
      <c r="H38" s="55">
        <v>1</v>
      </c>
      <c r="I38" s="55">
        <v>27</v>
      </c>
      <c r="J38" s="55">
        <v>1</v>
      </c>
      <c r="K38" s="55">
        <v>27</v>
      </c>
      <c r="L38" s="28"/>
      <c r="M38" s="48">
        <f t="shared" si="0"/>
        <v>27</v>
      </c>
      <c r="N38" s="47">
        <f t="shared" si="1"/>
        <v>27</v>
      </c>
      <c r="O38" s="48">
        <f t="shared" si="2"/>
        <v>27</v>
      </c>
      <c r="P38" s="47">
        <f t="shared" si="3"/>
        <v>27</v>
      </c>
      <c r="Q38" s="22">
        <f t="shared" si="4"/>
        <v>3</v>
      </c>
      <c r="R38" s="22">
        <f t="shared" si="5"/>
        <v>3</v>
      </c>
      <c r="S38" s="22">
        <f t="shared" si="6"/>
        <v>2</v>
      </c>
      <c r="T38" s="28"/>
      <c r="U38" s="28"/>
      <c r="V38" s="28"/>
      <c r="W38" s="28"/>
      <c r="X38" s="28"/>
      <c r="Y38" s="28"/>
      <c r="Z38" s="28"/>
      <c r="AA38" s="28"/>
      <c r="AB38" s="21"/>
      <c r="AC38" s="21"/>
      <c r="AD38" s="21"/>
      <c r="AE38" s="21"/>
    </row>
    <row r="39" spans="1:31" ht="18" customHeight="1">
      <c r="A39" s="27"/>
      <c r="B39" s="27"/>
      <c r="C39" s="128">
        <f t="shared" si="7"/>
        <v>109</v>
      </c>
      <c r="D39" s="49" t="s">
        <v>149</v>
      </c>
      <c r="E39" s="51" t="s">
        <v>86</v>
      </c>
      <c r="F39" s="51" t="s">
        <v>88</v>
      </c>
      <c r="G39" s="53" t="s">
        <v>11</v>
      </c>
      <c r="H39" s="55">
        <v>1</v>
      </c>
      <c r="I39" s="55">
        <v>15</v>
      </c>
      <c r="J39" s="55">
        <v>0</v>
      </c>
      <c r="K39" s="55">
        <v>0</v>
      </c>
      <c r="L39" s="28"/>
      <c r="M39" s="48">
        <f t="shared" si="0"/>
        <v>15</v>
      </c>
      <c r="N39" s="47">
        <f t="shared" si="1"/>
        <v>15</v>
      </c>
      <c r="O39" s="48">
        <f t="shared" si="2"/>
        <v>-50</v>
      </c>
      <c r="P39" s="47">
        <f t="shared" si="3"/>
        <v>101</v>
      </c>
      <c r="Q39" s="22">
        <f t="shared" si="4"/>
        <v>4</v>
      </c>
      <c r="R39" s="22">
        <f t="shared" si="5"/>
        <v>2</v>
      </c>
      <c r="S39" s="22">
        <f t="shared" si="6"/>
        <v>1</v>
      </c>
      <c r="T39" s="28"/>
      <c r="U39" s="28"/>
      <c r="V39" s="28"/>
      <c r="W39" s="28"/>
      <c r="X39" s="28"/>
      <c r="Y39" s="28"/>
      <c r="Z39" s="28"/>
      <c r="AA39" s="28"/>
      <c r="AB39" s="21"/>
      <c r="AC39" s="21"/>
      <c r="AD39" s="21"/>
      <c r="AE39" s="21"/>
    </row>
    <row r="40" spans="1:31" ht="18" customHeight="1">
      <c r="A40" s="27"/>
      <c r="B40" s="27"/>
      <c r="C40" s="128">
        <f t="shared" si="7"/>
        <v>110</v>
      </c>
      <c r="D40" s="49" t="s">
        <v>150</v>
      </c>
      <c r="E40" s="51" t="s">
        <v>87</v>
      </c>
      <c r="F40" s="51" t="s">
        <v>9</v>
      </c>
      <c r="G40" s="53" t="s">
        <v>12</v>
      </c>
      <c r="H40" s="55">
        <v>1</v>
      </c>
      <c r="I40" s="55">
        <v>34</v>
      </c>
      <c r="J40" s="55">
        <v>1</v>
      </c>
      <c r="K40" s="55">
        <v>34</v>
      </c>
      <c r="L40" s="28"/>
      <c r="M40" s="48">
        <f t="shared" si="0"/>
        <v>34</v>
      </c>
      <c r="N40" s="47">
        <f t="shared" si="1"/>
        <v>34</v>
      </c>
      <c r="O40" s="48">
        <f t="shared" si="2"/>
        <v>34</v>
      </c>
      <c r="P40" s="47">
        <f t="shared" si="3"/>
        <v>34</v>
      </c>
      <c r="Q40" s="22">
        <f t="shared" si="4"/>
        <v>2</v>
      </c>
      <c r="R40" s="22">
        <f t="shared" si="5"/>
        <v>4</v>
      </c>
      <c r="S40" s="22">
        <f t="shared" si="6"/>
        <v>2</v>
      </c>
      <c r="T40" s="28"/>
      <c r="U40" s="28"/>
      <c r="V40" s="28"/>
      <c r="W40" s="28"/>
      <c r="X40" s="28"/>
      <c r="Y40" s="28"/>
      <c r="Z40" s="28"/>
      <c r="AA40" s="28"/>
      <c r="AB40" s="21"/>
      <c r="AC40" s="21"/>
      <c r="AD40" s="21"/>
      <c r="AE40" s="21"/>
    </row>
    <row r="41" spans="1:31" ht="18" customHeight="1">
      <c r="A41" s="27"/>
      <c r="B41" s="27"/>
      <c r="C41" s="128">
        <f t="shared" si="7"/>
        <v>111</v>
      </c>
      <c r="D41" s="49" t="s">
        <v>151</v>
      </c>
      <c r="E41" s="51" t="s">
        <v>8</v>
      </c>
      <c r="F41" s="51" t="s">
        <v>7</v>
      </c>
      <c r="G41" s="53" t="s">
        <v>11</v>
      </c>
      <c r="H41" s="55">
        <v>1</v>
      </c>
      <c r="I41" s="55">
        <v>42</v>
      </c>
      <c r="J41" s="55">
        <v>1</v>
      </c>
      <c r="K41" s="55">
        <v>42</v>
      </c>
      <c r="L41" s="28"/>
      <c r="M41" s="48">
        <f t="shared" si="0"/>
        <v>42</v>
      </c>
      <c r="N41" s="47">
        <f t="shared" si="1"/>
        <v>42</v>
      </c>
      <c r="O41" s="48">
        <f t="shared" si="2"/>
        <v>42</v>
      </c>
      <c r="P41" s="47">
        <f t="shared" si="3"/>
        <v>42</v>
      </c>
      <c r="Q41" s="22">
        <f t="shared" si="4"/>
        <v>5</v>
      </c>
      <c r="R41" s="22">
        <f t="shared" si="5"/>
        <v>5</v>
      </c>
      <c r="S41" s="22">
        <f t="shared" si="6"/>
        <v>1</v>
      </c>
      <c r="T41" s="28"/>
      <c r="U41" s="28"/>
      <c r="V41" s="28"/>
      <c r="W41" s="28"/>
      <c r="X41" s="28"/>
      <c r="Y41" s="28"/>
      <c r="Z41" s="28"/>
      <c r="AA41" s="28"/>
      <c r="AB41" s="21"/>
      <c r="AC41" s="21"/>
      <c r="AD41" s="21"/>
      <c r="AE41" s="21"/>
    </row>
    <row r="42" spans="1:31" ht="18" customHeight="1">
      <c r="A42" s="27"/>
      <c r="B42" s="27"/>
      <c r="C42" s="128">
        <f t="shared" si="7"/>
        <v>112</v>
      </c>
      <c r="D42" s="49" t="s">
        <v>152</v>
      </c>
      <c r="E42" s="51" t="s">
        <v>87</v>
      </c>
      <c r="F42" s="51" t="s">
        <v>9</v>
      </c>
      <c r="G42" s="53" t="s">
        <v>12</v>
      </c>
      <c r="H42" s="55">
        <v>1</v>
      </c>
      <c r="I42" s="55">
        <v>41</v>
      </c>
      <c r="J42" s="55">
        <v>1</v>
      </c>
      <c r="K42" s="55">
        <v>41</v>
      </c>
      <c r="L42" s="28"/>
      <c r="M42" s="48">
        <f t="shared" si="0"/>
        <v>41</v>
      </c>
      <c r="N42" s="47">
        <f t="shared" si="1"/>
        <v>41</v>
      </c>
      <c r="O42" s="48">
        <f t="shared" si="2"/>
        <v>41</v>
      </c>
      <c r="P42" s="47">
        <f t="shared" si="3"/>
        <v>41</v>
      </c>
      <c r="Q42" s="22">
        <f t="shared" si="4"/>
        <v>2</v>
      </c>
      <c r="R42" s="22">
        <f t="shared" si="5"/>
        <v>4</v>
      </c>
      <c r="S42" s="22">
        <f t="shared" si="6"/>
        <v>2</v>
      </c>
      <c r="T42" s="28"/>
      <c r="U42" s="28"/>
      <c r="V42" s="28"/>
      <c r="W42" s="28"/>
      <c r="X42" s="28"/>
      <c r="Y42" s="28"/>
      <c r="Z42" s="28"/>
      <c r="AA42" s="28"/>
      <c r="AB42" s="21"/>
      <c r="AC42" s="21"/>
      <c r="AD42" s="21"/>
      <c r="AE42" s="21"/>
    </row>
    <row r="43" spans="1:31" ht="18" customHeight="1">
      <c r="A43" s="27"/>
      <c r="B43" s="27"/>
      <c r="C43" s="128">
        <f t="shared" si="7"/>
        <v>113</v>
      </c>
      <c r="D43" s="49" t="s">
        <v>153</v>
      </c>
      <c r="E43" s="51" t="s">
        <v>8</v>
      </c>
      <c r="F43" s="51" t="s">
        <v>7</v>
      </c>
      <c r="G43" s="53" t="s">
        <v>12</v>
      </c>
      <c r="H43" s="55">
        <v>1</v>
      </c>
      <c r="I43" s="55">
        <v>12</v>
      </c>
      <c r="J43" s="55">
        <v>1</v>
      </c>
      <c r="K43" s="55">
        <v>12</v>
      </c>
      <c r="L43" s="28"/>
      <c r="M43" s="48">
        <f t="shared" si="0"/>
        <v>12</v>
      </c>
      <c r="N43" s="47">
        <f t="shared" si="1"/>
        <v>12</v>
      </c>
      <c r="O43" s="48">
        <f t="shared" si="2"/>
        <v>12</v>
      </c>
      <c r="P43" s="47">
        <f t="shared" si="3"/>
        <v>12</v>
      </c>
      <c r="Q43" s="22">
        <f t="shared" si="4"/>
        <v>5</v>
      </c>
      <c r="R43" s="22">
        <f t="shared" si="5"/>
        <v>5</v>
      </c>
      <c r="S43" s="22">
        <f t="shared" si="6"/>
        <v>2</v>
      </c>
      <c r="T43" s="28"/>
      <c r="U43" s="28"/>
      <c r="V43" s="28"/>
      <c r="W43" s="28"/>
      <c r="X43" s="28"/>
      <c r="Y43" s="28"/>
      <c r="Z43" s="28"/>
      <c r="AA43" s="28"/>
      <c r="AB43" s="21"/>
      <c r="AC43" s="21"/>
      <c r="AD43" s="21"/>
      <c r="AE43" s="21"/>
    </row>
    <row r="44" spans="1:31" ht="18" customHeight="1">
      <c r="A44" s="27"/>
      <c r="B44" s="27"/>
      <c r="C44" s="128">
        <f t="shared" si="7"/>
        <v>114</v>
      </c>
      <c r="D44" s="49" t="s">
        <v>154</v>
      </c>
      <c r="E44" s="51" t="s">
        <v>13</v>
      </c>
      <c r="F44" s="51" t="s">
        <v>9</v>
      </c>
      <c r="G44" s="53" t="s">
        <v>11</v>
      </c>
      <c r="H44" s="55">
        <v>1</v>
      </c>
      <c r="I44" s="55">
        <v>37</v>
      </c>
      <c r="J44" s="55">
        <v>1</v>
      </c>
      <c r="K44" s="55">
        <v>37</v>
      </c>
      <c r="L44" s="28"/>
      <c r="M44" s="48">
        <f t="shared" si="0"/>
        <v>37</v>
      </c>
      <c r="N44" s="47">
        <f t="shared" si="1"/>
        <v>37</v>
      </c>
      <c r="O44" s="48">
        <f t="shared" si="2"/>
        <v>37</v>
      </c>
      <c r="P44" s="47">
        <f t="shared" si="3"/>
        <v>37</v>
      </c>
      <c r="Q44" s="22">
        <f t="shared" si="4"/>
        <v>3</v>
      </c>
      <c r="R44" s="22">
        <f t="shared" si="5"/>
        <v>4</v>
      </c>
      <c r="S44" s="22">
        <f t="shared" si="6"/>
        <v>1</v>
      </c>
      <c r="T44" s="28"/>
      <c r="U44" s="28"/>
      <c r="V44" s="28"/>
      <c r="W44" s="28"/>
      <c r="X44" s="28"/>
      <c r="Y44" s="28"/>
      <c r="Z44" s="28"/>
      <c r="AA44" s="28"/>
      <c r="AB44" s="21"/>
      <c r="AC44" s="21"/>
      <c r="AD44" s="21"/>
      <c r="AE44" s="21"/>
    </row>
    <row r="45" spans="1:31" ht="18" customHeight="1">
      <c r="A45" s="27"/>
      <c r="B45" s="27"/>
      <c r="C45" s="128">
        <f t="shared" si="7"/>
        <v>115</v>
      </c>
      <c r="D45" s="49" t="s">
        <v>155</v>
      </c>
      <c r="E45" s="51" t="s">
        <v>8</v>
      </c>
      <c r="F45" s="51" t="s">
        <v>9</v>
      </c>
      <c r="G45" s="53" t="s">
        <v>12</v>
      </c>
      <c r="H45" s="55">
        <v>1</v>
      </c>
      <c r="I45" s="55">
        <v>32</v>
      </c>
      <c r="J45" s="55">
        <v>1</v>
      </c>
      <c r="K45" s="55">
        <v>32</v>
      </c>
      <c r="L45" s="28"/>
      <c r="M45" s="48">
        <f t="shared" si="0"/>
        <v>32</v>
      </c>
      <c r="N45" s="47">
        <f t="shared" si="1"/>
        <v>32</v>
      </c>
      <c r="O45" s="48">
        <f t="shared" si="2"/>
        <v>32</v>
      </c>
      <c r="P45" s="47">
        <f t="shared" si="3"/>
        <v>32</v>
      </c>
      <c r="Q45" s="22">
        <f t="shared" si="4"/>
        <v>5</v>
      </c>
      <c r="R45" s="22">
        <f t="shared" si="5"/>
        <v>4</v>
      </c>
      <c r="S45" s="22">
        <f t="shared" si="6"/>
        <v>2</v>
      </c>
      <c r="T45" s="28"/>
      <c r="U45" s="28"/>
      <c r="V45" s="28"/>
      <c r="W45" s="28"/>
      <c r="X45" s="28"/>
      <c r="Y45" s="28"/>
      <c r="Z45" s="28"/>
      <c r="AA45" s="28"/>
      <c r="AB45" s="21"/>
      <c r="AC45" s="21"/>
      <c r="AD45" s="21"/>
      <c r="AE45" s="21"/>
    </row>
    <row r="46" spans="1:31" ht="18" customHeight="1">
      <c r="A46" s="27"/>
      <c r="B46" s="27"/>
      <c r="C46" s="128">
        <f t="shared" si="7"/>
        <v>116</v>
      </c>
      <c r="D46" s="49" t="s">
        <v>15</v>
      </c>
      <c r="E46" s="51" t="s">
        <v>86</v>
      </c>
      <c r="F46" s="51" t="s">
        <v>88</v>
      </c>
      <c r="G46" s="53" t="s">
        <v>12</v>
      </c>
      <c r="H46" s="55">
        <v>1</v>
      </c>
      <c r="I46" s="55">
        <v>11</v>
      </c>
      <c r="J46" s="55">
        <v>1</v>
      </c>
      <c r="K46" s="55">
        <v>11</v>
      </c>
      <c r="L46" s="28"/>
      <c r="M46" s="48">
        <f t="shared" si="0"/>
        <v>11</v>
      </c>
      <c r="N46" s="47">
        <f t="shared" si="1"/>
        <v>11</v>
      </c>
      <c r="O46" s="48">
        <f t="shared" si="2"/>
        <v>11</v>
      </c>
      <c r="P46" s="47">
        <f t="shared" si="3"/>
        <v>11</v>
      </c>
      <c r="Q46" s="22">
        <f t="shared" si="4"/>
        <v>4</v>
      </c>
      <c r="R46" s="22">
        <f t="shared" si="5"/>
        <v>2</v>
      </c>
      <c r="S46" s="22">
        <f t="shared" si="6"/>
        <v>2</v>
      </c>
      <c r="T46" s="28"/>
      <c r="U46" s="28"/>
      <c r="V46" s="28"/>
      <c r="W46" s="28"/>
      <c r="X46" s="28"/>
      <c r="Y46" s="28"/>
      <c r="Z46" s="28"/>
      <c r="AA46" s="28"/>
      <c r="AB46" s="21"/>
      <c r="AC46" s="21"/>
      <c r="AD46" s="21"/>
      <c r="AE46" s="21"/>
    </row>
    <row r="47" spans="1:31" ht="18" customHeight="1">
      <c r="A47" s="27"/>
      <c r="B47" s="27"/>
      <c r="C47" s="128">
        <f t="shared" si="7"/>
        <v>117</v>
      </c>
      <c r="D47" s="49" t="s">
        <v>127</v>
      </c>
      <c r="E47" s="51" t="s">
        <v>8</v>
      </c>
      <c r="F47" s="51" t="s">
        <v>89</v>
      </c>
      <c r="G47" s="53" t="s">
        <v>11</v>
      </c>
      <c r="H47" s="55">
        <v>0</v>
      </c>
      <c r="I47" s="55">
        <v>0</v>
      </c>
      <c r="J47" s="55">
        <v>1</v>
      </c>
      <c r="K47" s="55">
        <v>8</v>
      </c>
      <c r="L47" s="28"/>
      <c r="M47" s="48">
        <f t="shared" si="0"/>
        <v>-50</v>
      </c>
      <c r="N47" s="47">
        <f t="shared" si="1"/>
        <v>101</v>
      </c>
      <c r="O47" s="48">
        <f t="shared" si="2"/>
        <v>8</v>
      </c>
      <c r="P47" s="47">
        <f t="shared" si="3"/>
        <v>8</v>
      </c>
      <c r="Q47" s="22">
        <f t="shared" si="4"/>
        <v>5</v>
      </c>
      <c r="R47" s="22">
        <f t="shared" si="5"/>
        <v>1</v>
      </c>
      <c r="S47" s="22">
        <f t="shared" si="6"/>
        <v>1</v>
      </c>
      <c r="T47" s="28"/>
      <c r="U47" s="28"/>
      <c r="V47" s="28"/>
      <c r="W47" s="28"/>
      <c r="X47" s="28"/>
      <c r="Y47" s="28"/>
      <c r="Z47" s="28"/>
      <c r="AA47" s="28"/>
      <c r="AB47" s="21"/>
      <c r="AC47" s="21"/>
      <c r="AD47" s="21"/>
      <c r="AE47" s="21"/>
    </row>
    <row r="48" spans="1:31" ht="18" customHeight="1">
      <c r="A48" s="27"/>
      <c r="B48" s="27"/>
      <c r="C48" s="128">
        <f t="shared" si="7"/>
        <v>118</v>
      </c>
      <c r="D48" s="49" t="s">
        <v>128</v>
      </c>
      <c r="E48" s="51" t="s">
        <v>6</v>
      </c>
      <c r="F48" s="51" t="s">
        <v>9</v>
      </c>
      <c r="G48" s="53" t="s">
        <v>11</v>
      </c>
      <c r="H48" s="55">
        <v>1</v>
      </c>
      <c r="I48" s="55">
        <v>43</v>
      </c>
      <c r="J48" s="55">
        <v>0</v>
      </c>
      <c r="K48" s="55">
        <v>0</v>
      </c>
      <c r="L48" s="28"/>
      <c r="M48" s="48">
        <f t="shared" si="0"/>
        <v>43</v>
      </c>
      <c r="N48" s="47">
        <f t="shared" si="1"/>
        <v>43</v>
      </c>
      <c r="O48" s="48">
        <f t="shared" si="2"/>
        <v>-50</v>
      </c>
      <c r="P48" s="47">
        <f t="shared" si="3"/>
        <v>101</v>
      </c>
      <c r="Q48" s="22">
        <f t="shared" si="4"/>
        <v>1</v>
      </c>
      <c r="R48" s="22">
        <f t="shared" si="5"/>
        <v>4</v>
      </c>
      <c r="S48" s="22">
        <f t="shared" si="6"/>
        <v>1</v>
      </c>
      <c r="T48" s="28"/>
      <c r="U48" s="28"/>
      <c r="V48" s="28"/>
      <c r="W48" s="28"/>
      <c r="X48" s="28"/>
      <c r="Y48" s="28"/>
      <c r="Z48" s="28"/>
      <c r="AA48" s="28"/>
      <c r="AB48" s="21"/>
      <c r="AC48" s="21"/>
      <c r="AD48" s="21"/>
      <c r="AE48" s="21"/>
    </row>
    <row r="49" spans="1:31" ht="18" customHeight="1">
      <c r="A49" s="27"/>
      <c r="B49" s="27"/>
      <c r="C49" s="128">
        <f t="shared" si="7"/>
        <v>119</v>
      </c>
      <c r="D49" s="49" t="s">
        <v>129</v>
      </c>
      <c r="E49" s="51" t="s">
        <v>86</v>
      </c>
      <c r="F49" s="51" t="s">
        <v>88</v>
      </c>
      <c r="G49" s="53" t="s">
        <v>11</v>
      </c>
      <c r="H49" s="55">
        <v>1</v>
      </c>
      <c r="I49" s="55">
        <v>17</v>
      </c>
      <c r="J49" s="55">
        <v>0</v>
      </c>
      <c r="K49" s="55">
        <v>0</v>
      </c>
      <c r="L49" s="28"/>
      <c r="M49" s="48">
        <f t="shared" si="0"/>
        <v>17</v>
      </c>
      <c r="N49" s="47">
        <f t="shared" si="1"/>
        <v>17</v>
      </c>
      <c r="O49" s="48">
        <f t="shared" si="2"/>
        <v>-50</v>
      </c>
      <c r="P49" s="47">
        <f t="shared" si="3"/>
        <v>101</v>
      </c>
      <c r="Q49" s="22">
        <f t="shared" si="4"/>
        <v>4</v>
      </c>
      <c r="R49" s="22">
        <f t="shared" si="5"/>
        <v>2</v>
      </c>
      <c r="S49" s="22">
        <f t="shared" si="6"/>
        <v>1</v>
      </c>
      <c r="T49" s="28"/>
      <c r="U49" s="28"/>
      <c r="V49" s="28"/>
      <c r="W49" s="28"/>
      <c r="X49" s="28"/>
      <c r="Y49" s="28"/>
      <c r="Z49" s="28"/>
      <c r="AA49" s="28"/>
      <c r="AB49" s="21"/>
      <c r="AC49" s="21"/>
      <c r="AD49" s="21"/>
      <c r="AE49" s="21"/>
    </row>
    <row r="50" spans="1:31" ht="18" customHeight="1">
      <c r="A50" s="27"/>
      <c r="B50" s="27"/>
      <c r="C50" s="128">
        <f t="shared" si="7"/>
        <v>120</v>
      </c>
      <c r="D50" s="49" t="s">
        <v>130</v>
      </c>
      <c r="E50" s="51" t="s">
        <v>13</v>
      </c>
      <c r="F50" s="51" t="s">
        <v>9</v>
      </c>
      <c r="G50" s="53" t="s">
        <v>12</v>
      </c>
      <c r="H50" s="57">
        <v>1</v>
      </c>
      <c r="I50" s="57">
        <v>35</v>
      </c>
      <c r="J50" s="55">
        <v>1</v>
      </c>
      <c r="K50" s="55">
        <v>35</v>
      </c>
      <c r="L50" s="28"/>
      <c r="M50" s="48">
        <f t="shared" si="0"/>
        <v>35</v>
      </c>
      <c r="N50" s="47">
        <f t="shared" si="1"/>
        <v>35</v>
      </c>
      <c r="O50" s="48">
        <f t="shared" si="2"/>
        <v>35</v>
      </c>
      <c r="P50" s="47">
        <f t="shared" si="3"/>
        <v>35</v>
      </c>
      <c r="Q50" s="22">
        <f t="shared" si="4"/>
        <v>3</v>
      </c>
      <c r="R50" s="22">
        <f t="shared" si="5"/>
        <v>4</v>
      </c>
      <c r="S50" s="22">
        <f t="shared" si="6"/>
        <v>2</v>
      </c>
      <c r="T50" s="28"/>
      <c r="U50" s="28"/>
      <c r="V50" s="28"/>
      <c r="W50" s="28"/>
      <c r="X50" s="28"/>
      <c r="Y50" s="28"/>
      <c r="Z50" s="28"/>
      <c r="AA50" s="28"/>
      <c r="AB50" s="21"/>
      <c r="AC50" s="21"/>
      <c r="AD50" s="21"/>
      <c r="AE50" s="21"/>
    </row>
    <row r="51" spans="1:31" ht="18" customHeight="1">
      <c r="A51" s="27"/>
      <c r="B51" s="27"/>
      <c r="C51" s="128">
        <f t="shared" si="7"/>
        <v>121</v>
      </c>
      <c r="D51" s="49" t="s">
        <v>131</v>
      </c>
      <c r="E51" s="51" t="s">
        <v>13</v>
      </c>
      <c r="F51" s="51" t="s">
        <v>85</v>
      </c>
      <c r="G51" s="53" t="s">
        <v>11</v>
      </c>
      <c r="H51" s="55">
        <v>1</v>
      </c>
      <c r="I51" s="55">
        <v>28</v>
      </c>
      <c r="J51" s="57">
        <v>1</v>
      </c>
      <c r="K51" s="57">
        <v>28</v>
      </c>
      <c r="L51" s="28"/>
      <c r="M51" s="48">
        <f t="shared" si="0"/>
        <v>28</v>
      </c>
      <c r="N51" s="47">
        <f t="shared" si="1"/>
        <v>28</v>
      </c>
      <c r="O51" s="48">
        <f t="shared" si="2"/>
        <v>28</v>
      </c>
      <c r="P51" s="47">
        <f t="shared" si="3"/>
        <v>28</v>
      </c>
      <c r="Q51" s="22">
        <f t="shared" si="4"/>
        <v>3</v>
      </c>
      <c r="R51" s="22">
        <f t="shared" si="5"/>
        <v>3</v>
      </c>
      <c r="S51" s="22">
        <f t="shared" si="6"/>
        <v>1</v>
      </c>
      <c r="T51" s="28"/>
      <c r="U51" s="28"/>
      <c r="V51" s="28"/>
      <c r="W51" s="28"/>
      <c r="X51" s="28"/>
      <c r="Y51" s="28"/>
      <c r="Z51" s="28"/>
      <c r="AA51" s="28"/>
      <c r="AB51" s="21"/>
      <c r="AC51" s="21"/>
      <c r="AD51" s="21"/>
      <c r="AE51" s="21"/>
    </row>
    <row r="52" spans="1:31" ht="18" customHeight="1">
      <c r="A52" s="27"/>
      <c r="B52" s="27"/>
      <c r="C52" s="128">
        <f t="shared" si="7"/>
        <v>122</v>
      </c>
      <c r="D52" s="49" t="s">
        <v>132</v>
      </c>
      <c r="E52" s="51" t="s">
        <v>8</v>
      </c>
      <c r="F52" s="51" t="s">
        <v>9</v>
      </c>
      <c r="G52" s="53" t="s">
        <v>11</v>
      </c>
      <c r="H52" s="55">
        <v>1</v>
      </c>
      <c r="I52" s="55">
        <v>44</v>
      </c>
      <c r="J52" s="55">
        <v>1</v>
      </c>
      <c r="K52" s="55">
        <v>44</v>
      </c>
      <c r="L52" s="28"/>
      <c r="M52" s="48">
        <f t="shared" si="0"/>
        <v>44</v>
      </c>
      <c r="N52" s="47">
        <f t="shared" si="1"/>
        <v>44</v>
      </c>
      <c r="O52" s="48">
        <f t="shared" si="2"/>
        <v>44</v>
      </c>
      <c r="P52" s="47">
        <f t="shared" si="3"/>
        <v>44</v>
      </c>
      <c r="Q52" s="22">
        <f t="shared" si="4"/>
        <v>5</v>
      </c>
      <c r="R52" s="22">
        <f t="shared" si="5"/>
        <v>4</v>
      </c>
      <c r="S52" s="22">
        <f t="shared" si="6"/>
        <v>1</v>
      </c>
      <c r="T52" s="28"/>
      <c r="U52" s="28"/>
      <c r="V52" s="28"/>
      <c r="W52" s="28"/>
      <c r="X52" s="28"/>
      <c r="Y52" s="28"/>
      <c r="Z52" s="28"/>
      <c r="AA52" s="28"/>
      <c r="AB52" s="21"/>
      <c r="AC52" s="21"/>
      <c r="AD52" s="21"/>
      <c r="AE52" s="21"/>
    </row>
    <row r="53" spans="1:31" ht="18" customHeight="1">
      <c r="A53" s="27"/>
      <c r="B53" s="27"/>
      <c r="C53" s="128">
        <f t="shared" si="7"/>
        <v>123</v>
      </c>
      <c r="D53" s="49" t="s">
        <v>45</v>
      </c>
      <c r="E53" s="51" t="s">
        <v>13</v>
      </c>
      <c r="F53" s="51" t="s">
        <v>9</v>
      </c>
      <c r="G53" s="53" t="s">
        <v>11</v>
      </c>
      <c r="H53" s="55">
        <v>1</v>
      </c>
      <c r="I53" s="55">
        <v>40</v>
      </c>
      <c r="J53" s="55">
        <v>0</v>
      </c>
      <c r="K53" s="55">
        <v>0</v>
      </c>
      <c r="L53" s="28"/>
      <c r="M53" s="48">
        <f t="shared" si="0"/>
        <v>40</v>
      </c>
      <c r="N53" s="47">
        <f t="shared" si="1"/>
        <v>40</v>
      </c>
      <c r="O53" s="48">
        <f t="shared" si="2"/>
        <v>-50</v>
      </c>
      <c r="P53" s="47">
        <f t="shared" si="3"/>
        <v>101</v>
      </c>
      <c r="Q53" s="22">
        <f t="shared" si="4"/>
        <v>3</v>
      </c>
      <c r="R53" s="22">
        <f t="shared" si="5"/>
        <v>4</v>
      </c>
      <c r="S53" s="22">
        <f t="shared" si="6"/>
        <v>1</v>
      </c>
      <c r="T53" s="28"/>
      <c r="U53" s="28"/>
      <c r="V53" s="28"/>
      <c r="W53" s="28"/>
      <c r="X53" s="28"/>
      <c r="Y53" s="28"/>
      <c r="Z53" s="28"/>
      <c r="AA53" s="28"/>
      <c r="AB53" s="21"/>
      <c r="AC53" s="21"/>
      <c r="AD53" s="21"/>
      <c r="AE53" s="21"/>
    </row>
    <row r="54" spans="1:31" ht="18" customHeight="1">
      <c r="A54" s="27"/>
      <c r="B54" s="27"/>
      <c r="C54" s="128">
        <f t="shared" si="7"/>
        <v>124</v>
      </c>
      <c r="D54" s="49" t="s">
        <v>16</v>
      </c>
      <c r="E54" s="51" t="s">
        <v>86</v>
      </c>
      <c r="F54" s="51" t="s">
        <v>88</v>
      </c>
      <c r="G54" s="53" t="s">
        <v>12</v>
      </c>
      <c r="H54" s="55">
        <v>1</v>
      </c>
      <c r="I54" s="55">
        <v>18</v>
      </c>
      <c r="J54" s="55">
        <v>1</v>
      </c>
      <c r="K54" s="55">
        <v>18</v>
      </c>
      <c r="L54" s="28"/>
      <c r="M54" s="48">
        <f t="shared" si="0"/>
        <v>18</v>
      </c>
      <c r="N54" s="47">
        <f t="shared" si="1"/>
        <v>18</v>
      </c>
      <c r="O54" s="48">
        <f t="shared" si="2"/>
        <v>18</v>
      </c>
      <c r="P54" s="47">
        <f t="shared" si="3"/>
        <v>18</v>
      </c>
      <c r="Q54" s="22">
        <f t="shared" si="4"/>
        <v>4</v>
      </c>
      <c r="R54" s="22">
        <f t="shared" si="5"/>
        <v>2</v>
      </c>
      <c r="S54" s="22">
        <f t="shared" si="6"/>
        <v>2</v>
      </c>
      <c r="T54" s="28"/>
      <c r="U54" s="28"/>
      <c r="V54" s="28"/>
      <c r="W54" s="28"/>
      <c r="X54" s="28"/>
      <c r="Y54" s="28"/>
      <c r="Z54" s="28"/>
      <c r="AA54" s="28"/>
      <c r="AB54" s="21"/>
      <c r="AC54" s="21"/>
      <c r="AD54" s="21"/>
      <c r="AE54" s="21"/>
    </row>
    <row r="55" spans="1:31" ht="18" customHeight="1">
      <c r="A55" s="27"/>
      <c r="B55" s="27"/>
      <c r="C55" s="128">
        <f t="shared" si="7"/>
        <v>125</v>
      </c>
      <c r="D55" s="49" t="s">
        <v>17</v>
      </c>
      <c r="E55" s="51" t="s">
        <v>13</v>
      </c>
      <c r="F55" s="51" t="s">
        <v>85</v>
      </c>
      <c r="G55" s="53" t="s">
        <v>11</v>
      </c>
      <c r="H55" s="55">
        <v>1</v>
      </c>
      <c r="I55" s="55">
        <v>24</v>
      </c>
      <c r="J55" s="55">
        <v>1</v>
      </c>
      <c r="K55" s="55">
        <v>24</v>
      </c>
      <c r="L55" s="28"/>
      <c r="M55" s="48">
        <f t="shared" si="0"/>
        <v>24</v>
      </c>
      <c r="N55" s="47">
        <f t="shared" si="1"/>
        <v>24</v>
      </c>
      <c r="O55" s="48">
        <f t="shared" si="2"/>
        <v>24</v>
      </c>
      <c r="P55" s="47">
        <f t="shared" si="3"/>
        <v>24</v>
      </c>
      <c r="Q55" s="22">
        <f t="shared" si="4"/>
        <v>3</v>
      </c>
      <c r="R55" s="22">
        <f t="shared" si="5"/>
        <v>3</v>
      </c>
      <c r="S55" s="22">
        <f t="shared" si="6"/>
        <v>1</v>
      </c>
      <c r="T55" s="28"/>
      <c r="U55" s="28"/>
      <c r="V55" s="28"/>
      <c r="W55" s="28"/>
      <c r="X55" s="28"/>
      <c r="Y55" s="28"/>
      <c r="Z55" s="28"/>
      <c r="AA55" s="28"/>
      <c r="AB55" s="21"/>
      <c r="AC55" s="21"/>
      <c r="AD55" s="21"/>
      <c r="AE55" s="21"/>
    </row>
    <row r="56" spans="1:31" ht="18" customHeight="1">
      <c r="A56" s="27"/>
      <c r="B56" s="27"/>
      <c r="C56" s="128">
        <f t="shared" si="7"/>
        <v>126</v>
      </c>
      <c r="D56" s="49" t="s">
        <v>18</v>
      </c>
      <c r="E56" s="51" t="s">
        <v>13</v>
      </c>
      <c r="F56" s="51" t="s">
        <v>85</v>
      </c>
      <c r="G56" s="53" t="s">
        <v>11</v>
      </c>
      <c r="H56" s="55">
        <v>1</v>
      </c>
      <c r="I56" s="55">
        <v>29</v>
      </c>
      <c r="J56" s="55">
        <v>1</v>
      </c>
      <c r="K56" s="55">
        <v>29</v>
      </c>
      <c r="L56" s="27"/>
      <c r="M56" s="48">
        <f t="shared" si="0"/>
        <v>29</v>
      </c>
      <c r="N56" s="47">
        <f t="shared" si="1"/>
        <v>29</v>
      </c>
      <c r="O56" s="48">
        <f t="shared" si="2"/>
        <v>29</v>
      </c>
      <c r="P56" s="47">
        <f t="shared" si="3"/>
        <v>29</v>
      </c>
      <c r="Q56" s="22">
        <f t="shared" si="4"/>
        <v>3</v>
      </c>
      <c r="R56" s="22">
        <f t="shared" si="5"/>
        <v>3</v>
      </c>
      <c r="S56" s="22">
        <f t="shared" si="6"/>
        <v>1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21"/>
    </row>
    <row r="57" spans="1:31" ht="18" customHeight="1">
      <c r="A57" s="27"/>
      <c r="B57" s="27"/>
      <c r="C57" s="128">
        <f t="shared" si="7"/>
        <v>127</v>
      </c>
      <c r="D57" s="49" t="s">
        <v>19</v>
      </c>
      <c r="E57" s="51" t="s">
        <v>13</v>
      </c>
      <c r="F57" s="51" t="s">
        <v>9</v>
      </c>
      <c r="G57" s="53" t="s">
        <v>11</v>
      </c>
      <c r="H57" s="55">
        <v>1</v>
      </c>
      <c r="I57" s="55">
        <v>39</v>
      </c>
      <c r="J57" s="55">
        <v>1</v>
      </c>
      <c r="K57" s="55">
        <v>39</v>
      </c>
      <c r="L57" s="28"/>
      <c r="M57" s="48">
        <f t="shared" si="0"/>
        <v>39</v>
      </c>
      <c r="N57" s="47">
        <f t="shared" si="1"/>
        <v>39</v>
      </c>
      <c r="O57" s="48">
        <f t="shared" si="2"/>
        <v>39</v>
      </c>
      <c r="P57" s="47">
        <f t="shared" si="3"/>
        <v>39</v>
      </c>
      <c r="Q57" s="22">
        <f t="shared" si="4"/>
        <v>3</v>
      </c>
      <c r="R57" s="22">
        <f t="shared" si="5"/>
        <v>4</v>
      </c>
      <c r="S57" s="22">
        <f t="shared" si="6"/>
        <v>1</v>
      </c>
      <c r="T57" s="28"/>
      <c r="U57" s="28"/>
      <c r="V57" s="28"/>
      <c r="W57" s="28"/>
      <c r="X57" s="28"/>
      <c r="Y57" s="28"/>
      <c r="Z57" s="28"/>
      <c r="AA57" s="28"/>
      <c r="AB57" s="21"/>
      <c r="AC57" s="21"/>
      <c r="AD57" s="21"/>
      <c r="AE57" s="21"/>
    </row>
    <row r="58" spans="1:31" ht="18" customHeight="1">
      <c r="A58" s="27"/>
      <c r="B58" s="27"/>
      <c r="C58" s="128">
        <f t="shared" si="7"/>
        <v>128</v>
      </c>
      <c r="D58" s="49" t="s">
        <v>20</v>
      </c>
      <c r="E58" s="51" t="s">
        <v>87</v>
      </c>
      <c r="F58" s="51" t="s">
        <v>9</v>
      </c>
      <c r="G58" s="53" t="s">
        <v>11</v>
      </c>
      <c r="H58" s="57">
        <v>1</v>
      </c>
      <c r="I58" s="57">
        <v>38</v>
      </c>
      <c r="J58" s="55">
        <v>1</v>
      </c>
      <c r="K58" s="55">
        <v>38</v>
      </c>
      <c r="L58" s="28"/>
      <c r="M58" s="48">
        <f t="shared" si="0"/>
        <v>38</v>
      </c>
      <c r="N58" s="47">
        <f t="shared" si="1"/>
        <v>38</v>
      </c>
      <c r="O58" s="48">
        <f t="shared" si="2"/>
        <v>38</v>
      </c>
      <c r="P58" s="47">
        <f t="shared" si="3"/>
        <v>38</v>
      </c>
      <c r="Q58" s="22">
        <f t="shared" si="4"/>
        <v>2</v>
      </c>
      <c r="R58" s="22">
        <f t="shared" si="5"/>
        <v>4</v>
      </c>
      <c r="S58" s="22">
        <f t="shared" si="6"/>
        <v>1</v>
      </c>
      <c r="T58" s="28"/>
      <c r="U58" s="28"/>
      <c r="V58" s="28"/>
      <c r="W58" s="28"/>
      <c r="X58" s="28"/>
      <c r="Y58" s="28"/>
      <c r="Z58" s="28"/>
      <c r="AA58" s="28"/>
      <c r="AB58" s="21"/>
      <c r="AC58" s="21"/>
      <c r="AD58" s="21"/>
      <c r="AE58" s="21"/>
    </row>
    <row r="59" spans="1:31" ht="18" customHeight="1">
      <c r="A59" s="27"/>
      <c r="B59" s="27"/>
      <c r="C59" s="128">
        <f t="shared" si="7"/>
        <v>129</v>
      </c>
      <c r="D59" s="49" t="s">
        <v>21</v>
      </c>
      <c r="E59" s="51" t="s">
        <v>13</v>
      </c>
      <c r="F59" s="51" t="s">
        <v>85</v>
      </c>
      <c r="G59" s="53" t="s">
        <v>11</v>
      </c>
      <c r="H59" s="55">
        <v>1</v>
      </c>
      <c r="I59" s="55">
        <v>23</v>
      </c>
      <c r="J59" s="57">
        <v>1</v>
      </c>
      <c r="K59" s="57">
        <v>23</v>
      </c>
      <c r="L59" s="28"/>
      <c r="M59" s="48">
        <f t="shared" si="0"/>
        <v>23</v>
      </c>
      <c r="N59" s="47">
        <f t="shared" si="1"/>
        <v>23</v>
      </c>
      <c r="O59" s="48">
        <f t="shared" si="2"/>
        <v>23</v>
      </c>
      <c r="P59" s="47">
        <f t="shared" si="3"/>
        <v>23</v>
      </c>
      <c r="Q59" s="22">
        <f t="shared" si="4"/>
        <v>3</v>
      </c>
      <c r="R59" s="22">
        <f t="shared" si="5"/>
        <v>3</v>
      </c>
      <c r="S59" s="22">
        <f t="shared" si="6"/>
        <v>1</v>
      </c>
      <c r="T59" s="28"/>
      <c r="U59" s="28"/>
      <c r="V59" s="28"/>
      <c r="W59" s="28"/>
      <c r="X59" s="28"/>
      <c r="Y59" s="28"/>
      <c r="Z59" s="28"/>
      <c r="AA59" s="28"/>
      <c r="AB59" s="21"/>
      <c r="AC59" s="21"/>
      <c r="AD59" s="21"/>
      <c r="AE59" s="21"/>
    </row>
    <row r="60" spans="1:31" ht="18" customHeight="1">
      <c r="A60" s="27"/>
      <c r="B60" s="27"/>
      <c r="C60" s="128">
        <f t="shared" si="7"/>
        <v>130</v>
      </c>
      <c r="D60" s="49" t="s">
        <v>22</v>
      </c>
      <c r="E60" s="51" t="s">
        <v>8</v>
      </c>
      <c r="F60" s="51" t="s">
        <v>88</v>
      </c>
      <c r="G60" s="53" t="s">
        <v>11</v>
      </c>
      <c r="H60" s="55">
        <v>1</v>
      </c>
      <c r="I60" s="55">
        <v>22</v>
      </c>
      <c r="J60" s="55">
        <v>1</v>
      </c>
      <c r="K60" s="55">
        <v>22</v>
      </c>
      <c r="L60" s="28"/>
      <c r="M60" s="48">
        <f t="shared" si="0"/>
        <v>22</v>
      </c>
      <c r="N60" s="47">
        <f t="shared" si="1"/>
        <v>22</v>
      </c>
      <c r="O60" s="48">
        <f t="shared" si="2"/>
        <v>22</v>
      </c>
      <c r="P60" s="47">
        <f t="shared" si="3"/>
        <v>22</v>
      </c>
      <c r="Q60" s="22">
        <f t="shared" si="4"/>
        <v>5</v>
      </c>
      <c r="R60" s="22">
        <f t="shared" si="5"/>
        <v>2</v>
      </c>
      <c r="S60" s="22">
        <f t="shared" si="6"/>
        <v>1</v>
      </c>
      <c r="T60" s="28"/>
      <c r="U60" s="28"/>
      <c r="V60" s="28"/>
      <c r="W60" s="28"/>
      <c r="X60" s="28"/>
      <c r="Y60" s="28"/>
      <c r="Z60" s="28"/>
      <c r="AA60" s="28"/>
      <c r="AB60" s="21"/>
      <c r="AC60" s="21"/>
      <c r="AD60" s="21"/>
      <c r="AE60" s="21"/>
    </row>
    <row r="61" spans="1:31" ht="18" customHeight="1">
      <c r="A61" s="27"/>
      <c r="B61" s="27"/>
      <c r="C61" s="128">
        <f t="shared" si="7"/>
        <v>131</v>
      </c>
      <c r="D61" s="49" t="s">
        <v>23</v>
      </c>
      <c r="E61" s="51" t="s">
        <v>8</v>
      </c>
      <c r="F61" s="51" t="s">
        <v>85</v>
      </c>
      <c r="G61" s="53" t="s">
        <v>11</v>
      </c>
      <c r="H61" s="55">
        <v>1</v>
      </c>
      <c r="I61" s="55">
        <v>30</v>
      </c>
      <c r="J61" s="55">
        <v>1</v>
      </c>
      <c r="K61" s="55">
        <v>30</v>
      </c>
      <c r="L61" s="28"/>
      <c r="M61" s="48">
        <f t="shared" si="0"/>
        <v>30</v>
      </c>
      <c r="N61" s="47">
        <f t="shared" si="1"/>
        <v>30</v>
      </c>
      <c r="O61" s="48">
        <f t="shared" si="2"/>
        <v>30</v>
      </c>
      <c r="P61" s="47">
        <f t="shared" si="3"/>
        <v>30</v>
      </c>
      <c r="Q61" s="22">
        <f t="shared" si="4"/>
        <v>5</v>
      </c>
      <c r="R61" s="22">
        <f t="shared" si="5"/>
        <v>3</v>
      </c>
      <c r="S61" s="22">
        <f t="shared" si="6"/>
        <v>1</v>
      </c>
      <c r="T61" s="28"/>
      <c r="U61" s="28"/>
      <c r="V61" s="28"/>
      <c r="W61" s="28"/>
      <c r="X61" s="28"/>
      <c r="Y61" s="28"/>
      <c r="Z61" s="28"/>
      <c r="AA61" s="28"/>
      <c r="AB61" s="21"/>
      <c r="AC61" s="21"/>
      <c r="AD61" s="21"/>
      <c r="AE61" s="21"/>
    </row>
    <row r="62" spans="1:31" ht="18" customHeight="1">
      <c r="A62" s="27"/>
      <c r="B62" s="27"/>
      <c r="C62" s="128">
        <f t="shared" si="7"/>
        <v>132</v>
      </c>
      <c r="D62" s="49" t="s">
        <v>24</v>
      </c>
      <c r="E62" s="51" t="s">
        <v>8</v>
      </c>
      <c r="F62" s="51" t="s">
        <v>88</v>
      </c>
      <c r="G62" s="53" t="s">
        <v>11</v>
      </c>
      <c r="H62" s="55">
        <v>1</v>
      </c>
      <c r="I62" s="55">
        <v>19</v>
      </c>
      <c r="J62" s="55">
        <v>1</v>
      </c>
      <c r="K62" s="55">
        <v>19</v>
      </c>
      <c r="L62" s="28"/>
      <c r="M62" s="48">
        <f aca="true" t="shared" si="8" ref="M62:M90">(H62-1)*E$25+I62</f>
        <v>19</v>
      </c>
      <c r="N62" s="47">
        <f aca="true" t="shared" si="9" ref="N62:N90">IF(M62&lt;=0,(2*E$25)+1,M62)</f>
        <v>19</v>
      </c>
      <c r="O62" s="48">
        <f aca="true" t="shared" si="10" ref="O62:O90">(J62-1)*E$25+K62</f>
        <v>19</v>
      </c>
      <c r="P62" s="47">
        <f aca="true" t="shared" si="11" ref="P62:P90">IF(O62&lt;=0,(2*E$25)+1,O62)</f>
        <v>19</v>
      </c>
      <c r="Q62" s="22">
        <f aca="true" t="shared" si="12" ref="Q62:Q89">IF(E62="Senior",1,IF(E62="Junior",2,IF(E62="Intermediate Jr",3,IF(E62="Sub Junior",4,IF(E62="Open",5,0)))))</f>
        <v>5</v>
      </c>
      <c r="R62" s="22">
        <f aca="true" t="shared" si="13" ref="R62:R89">IF(F62="Master",5,IF(F62="Expert",4,IF(F62="Sharpshooter",3,IF(F62="Marksman",2,IF(F62="Unclassified",1,0)))))</f>
        <v>2</v>
      </c>
      <c r="S62" s="22">
        <f aca="true" t="shared" si="14" ref="S62:S89">IF(G62="M",1,IF(G62="F",2,0))</f>
        <v>1</v>
      </c>
      <c r="T62" s="28"/>
      <c r="U62" s="28"/>
      <c r="V62" s="28"/>
      <c r="W62" s="28"/>
      <c r="X62" s="28"/>
      <c r="Y62" s="28"/>
      <c r="Z62" s="28"/>
      <c r="AA62" s="28"/>
      <c r="AB62" s="21"/>
      <c r="AC62" s="21"/>
      <c r="AD62" s="21"/>
      <c r="AE62" s="21"/>
    </row>
    <row r="63" spans="1:31" ht="18" customHeight="1">
      <c r="A63" s="27"/>
      <c r="B63" s="27"/>
      <c r="C63" s="128">
        <f t="shared" si="7"/>
        <v>133</v>
      </c>
      <c r="D63" s="49" t="s">
        <v>25</v>
      </c>
      <c r="E63" s="51" t="s">
        <v>86</v>
      </c>
      <c r="F63" s="51" t="s">
        <v>88</v>
      </c>
      <c r="G63" s="53" t="s">
        <v>11</v>
      </c>
      <c r="H63" s="55">
        <v>1</v>
      </c>
      <c r="I63" s="55">
        <v>20</v>
      </c>
      <c r="J63" s="55">
        <v>1</v>
      </c>
      <c r="K63" s="55">
        <v>20</v>
      </c>
      <c r="L63" s="28"/>
      <c r="M63" s="48">
        <f t="shared" si="8"/>
        <v>20</v>
      </c>
      <c r="N63" s="47">
        <f t="shared" si="9"/>
        <v>20</v>
      </c>
      <c r="O63" s="48">
        <f t="shared" si="10"/>
        <v>20</v>
      </c>
      <c r="P63" s="47">
        <f t="shared" si="11"/>
        <v>20</v>
      </c>
      <c r="Q63" s="22">
        <f t="shared" si="12"/>
        <v>4</v>
      </c>
      <c r="R63" s="22">
        <f t="shared" si="13"/>
        <v>2</v>
      </c>
      <c r="S63" s="22">
        <f t="shared" si="14"/>
        <v>1</v>
      </c>
      <c r="T63" s="28"/>
      <c r="U63" s="28"/>
      <c r="V63" s="28"/>
      <c r="W63" s="28"/>
      <c r="X63" s="28"/>
      <c r="Y63" s="28"/>
      <c r="Z63" s="28"/>
      <c r="AA63" s="28"/>
      <c r="AB63" s="21"/>
      <c r="AC63" s="21"/>
      <c r="AD63" s="21"/>
      <c r="AE63" s="21"/>
    </row>
    <row r="64" spans="1:31" ht="18" customHeight="1">
      <c r="A64" s="27"/>
      <c r="B64" s="27"/>
      <c r="C64" s="128">
        <f t="shared" si="7"/>
        <v>134</v>
      </c>
      <c r="D64" s="49" t="s">
        <v>105</v>
      </c>
      <c r="E64" s="51" t="s">
        <v>13</v>
      </c>
      <c r="F64" s="51" t="s">
        <v>9</v>
      </c>
      <c r="G64" s="53" t="s">
        <v>11</v>
      </c>
      <c r="H64" s="55">
        <v>1</v>
      </c>
      <c r="I64" s="55">
        <v>36</v>
      </c>
      <c r="J64" s="55">
        <v>1</v>
      </c>
      <c r="K64" s="55">
        <v>36</v>
      </c>
      <c r="L64" s="28"/>
      <c r="M64" s="48">
        <f t="shared" si="8"/>
        <v>36</v>
      </c>
      <c r="N64" s="47">
        <f t="shared" si="9"/>
        <v>36</v>
      </c>
      <c r="O64" s="48">
        <f t="shared" si="10"/>
        <v>36</v>
      </c>
      <c r="P64" s="47">
        <f t="shared" si="11"/>
        <v>36</v>
      </c>
      <c r="Q64" s="22">
        <f t="shared" si="12"/>
        <v>3</v>
      </c>
      <c r="R64" s="22">
        <f t="shared" si="13"/>
        <v>4</v>
      </c>
      <c r="S64" s="22">
        <f t="shared" si="14"/>
        <v>1</v>
      </c>
      <c r="T64" s="28"/>
      <c r="U64" s="28"/>
      <c r="V64" s="28"/>
      <c r="W64" s="28"/>
      <c r="X64" s="28"/>
      <c r="Y64" s="28"/>
      <c r="Z64" s="28"/>
      <c r="AA64" s="28"/>
      <c r="AB64" s="21"/>
      <c r="AC64" s="21"/>
      <c r="AD64" s="21"/>
      <c r="AE64" s="21"/>
    </row>
    <row r="65" spans="1:31" ht="18" customHeight="1">
      <c r="A65" s="27"/>
      <c r="B65" s="27"/>
      <c r="C65" s="128">
        <f t="shared" si="7"/>
        <v>135</v>
      </c>
      <c r="D65" s="49" t="s">
        <v>106</v>
      </c>
      <c r="E65" s="51" t="s">
        <v>13</v>
      </c>
      <c r="F65" s="51" t="s">
        <v>88</v>
      </c>
      <c r="G65" s="53" t="s">
        <v>11</v>
      </c>
      <c r="H65" s="55">
        <v>1</v>
      </c>
      <c r="I65" s="55">
        <v>21</v>
      </c>
      <c r="J65" s="55">
        <v>0</v>
      </c>
      <c r="K65" s="55">
        <v>0</v>
      </c>
      <c r="L65" s="28"/>
      <c r="M65" s="48">
        <f t="shared" si="8"/>
        <v>21</v>
      </c>
      <c r="N65" s="47">
        <f t="shared" si="9"/>
        <v>21</v>
      </c>
      <c r="O65" s="48">
        <f t="shared" si="10"/>
        <v>-50</v>
      </c>
      <c r="P65" s="47">
        <f t="shared" si="11"/>
        <v>101</v>
      </c>
      <c r="Q65" s="22">
        <f t="shared" si="12"/>
        <v>3</v>
      </c>
      <c r="R65" s="22">
        <f t="shared" si="13"/>
        <v>2</v>
      </c>
      <c r="S65" s="22">
        <f t="shared" si="14"/>
        <v>1</v>
      </c>
      <c r="T65" s="28"/>
      <c r="U65" s="28"/>
      <c r="V65" s="28"/>
      <c r="W65" s="28"/>
      <c r="X65" s="28"/>
      <c r="Y65" s="28"/>
      <c r="Z65" s="28"/>
      <c r="AA65" s="28"/>
      <c r="AB65" s="21"/>
      <c r="AC65" s="21"/>
      <c r="AD65" s="21"/>
      <c r="AE65" s="21"/>
    </row>
    <row r="66" spans="1:31" ht="18" customHeight="1">
      <c r="A66" s="27"/>
      <c r="B66" s="27"/>
      <c r="C66" s="128">
        <f t="shared" si="7"/>
        <v>136</v>
      </c>
      <c r="D66" s="49" t="s">
        <v>107</v>
      </c>
      <c r="E66" s="51" t="s">
        <v>87</v>
      </c>
      <c r="F66" s="51" t="s">
        <v>89</v>
      </c>
      <c r="G66" s="53" t="s">
        <v>11</v>
      </c>
      <c r="H66" s="57">
        <v>1</v>
      </c>
      <c r="I66" s="57">
        <v>10</v>
      </c>
      <c r="J66" s="55">
        <v>1</v>
      </c>
      <c r="K66" s="55">
        <v>10</v>
      </c>
      <c r="L66" s="28"/>
      <c r="M66" s="48">
        <f t="shared" si="8"/>
        <v>10</v>
      </c>
      <c r="N66" s="47">
        <f t="shared" si="9"/>
        <v>10</v>
      </c>
      <c r="O66" s="48">
        <f t="shared" si="10"/>
        <v>10</v>
      </c>
      <c r="P66" s="47">
        <f t="shared" si="11"/>
        <v>10</v>
      </c>
      <c r="Q66" s="22">
        <f t="shared" si="12"/>
        <v>2</v>
      </c>
      <c r="R66" s="22">
        <f t="shared" si="13"/>
        <v>1</v>
      </c>
      <c r="S66" s="22">
        <f t="shared" si="14"/>
        <v>1</v>
      </c>
      <c r="T66" s="28"/>
      <c r="U66" s="28"/>
      <c r="V66" s="28"/>
      <c r="W66" s="28"/>
      <c r="X66" s="28"/>
      <c r="Y66" s="28"/>
      <c r="Z66" s="28"/>
      <c r="AA66" s="28"/>
      <c r="AB66" s="21"/>
      <c r="AC66" s="21"/>
      <c r="AD66" s="21"/>
      <c r="AE66" s="21"/>
    </row>
    <row r="67" spans="1:31" ht="18" customHeight="1">
      <c r="A67" s="27"/>
      <c r="B67" s="27"/>
      <c r="C67" s="128">
        <f t="shared" si="7"/>
        <v>137</v>
      </c>
      <c r="D67" s="49" t="s">
        <v>104</v>
      </c>
      <c r="E67" s="51" t="s">
        <v>13</v>
      </c>
      <c r="F67" s="51" t="s">
        <v>85</v>
      </c>
      <c r="G67" s="53" t="s">
        <v>11</v>
      </c>
      <c r="H67" s="55">
        <v>1</v>
      </c>
      <c r="I67" s="55">
        <v>25</v>
      </c>
      <c r="J67" s="57">
        <v>1</v>
      </c>
      <c r="K67" s="57">
        <v>25</v>
      </c>
      <c r="L67" s="28"/>
      <c r="M67" s="48">
        <f t="shared" si="8"/>
        <v>25</v>
      </c>
      <c r="N67" s="47">
        <f t="shared" si="9"/>
        <v>25</v>
      </c>
      <c r="O67" s="48">
        <f t="shared" si="10"/>
        <v>25</v>
      </c>
      <c r="P67" s="47">
        <f t="shared" si="11"/>
        <v>25</v>
      </c>
      <c r="Q67" s="22">
        <f t="shared" si="12"/>
        <v>3</v>
      </c>
      <c r="R67" s="22">
        <f t="shared" si="13"/>
        <v>3</v>
      </c>
      <c r="S67" s="22">
        <f t="shared" si="14"/>
        <v>1</v>
      </c>
      <c r="T67" s="28"/>
      <c r="U67" s="28"/>
      <c r="V67" s="28"/>
      <c r="W67" s="28"/>
      <c r="X67" s="28"/>
      <c r="Y67" s="28"/>
      <c r="Z67" s="28"/>
      <c r="AA67" s="28"/>
      <c r="AB67" s="21"/>
      <c r="AC67" s="21"/>
      <c r="AD67" s="21"/>
      <c r="AE67" s="21"/>
    </row>
    <row r="68" spans="1:31" ht="18" customHeight="1">
      <c r="A68" s="27"/>
      <c r="B68" s="27"/>
      <c r="C68" s="128">
        <f t="shared" si="7"/>
        <v>138</v>
      </c>
      <c r="D68" s="49" t="s">
        <v>29</v>
      </c>
      <c r="E68" s="51" t="s">
        <v>13</v>
      </c>
      <c r="F68" s="51" t="s">
        <v>85</v>
      </c>
      <c r="G68" s="53" t="s">
        <v>11</v>
      </c>
      <c r="H68" s="55">
        <v>1</v>
      </c>
      <c r="I68" s="55">
        <v>26</v>
      </c>
      <c r="J68" s="55">
        <v>1</v>
      </c>
      <c r="K68" s="55">
        <v>26</v>
      </c>
      <c r="L68" s="28"/>
      <c r="M68" s="48">
        <f t="shared" si="8"/>
        <v>26</v>
      </c>
      <c r="N68" s="47">
        <f t="shared" si="9"/>
        <v>26</v>
      </c>
      <c r="O68" s="48">
        <f t="shared" si="10"/>
        <v>26</v>
      </c>
      <c r="P68" s="47">
        <f t="shared" si="11"/>
        <v>26</v>
      </c>
      <c r="Q68" s="22">
        <f t="shared" si="12"/>
        <v>3</v>
      </c>
      <c r="R68" s="22">
        <f t="shared" si="13"/>
        <v>3</v>
      </c>
      <c r="S68" s="22">
        <f t="shared" si="14"/>
        <v>1</v>
      </c>
      <c r="T68" s="28"/>
      <c r="U68" s="28"/>
      <c r="V68" s="28"/>
      <c r="W68" s="28"/>
      <c r="X68" s="28"/>
      <c r="Y68" s="28"/>
      <c r="Z68" s="28"/>
      <c r="AA68" s="28"/>
      <c r="AB68" s="21"/>
      <c r="AC68" s="21"/>
      <c r="AD68" s="21"/>
      <c r="AE68" s="21"/>
    </row>
    <row r="69" spans="1:31" ht="18" customHeight="1">
      <c r="A69" s="27"/>
      <c r="B69" s="27"/>
      <c r="C69" s="128">
        <f t="shared" si="7"/>
        <v>139</v>
      </c>
      <c r="D69" s="49" t="s">
        <v>90</v>
      </c>
      <c r="E69" s="51" t="s">
        <v>8</v>
      </c>
      <c r="F69" s="51" t="s">
        <v>85</v>
      </c>
      <c r="G69" s="53" t="s">
        <v>11</v>
      </c>
      <c r="H69" s="55">
        <v>1</v>
      </c>
      <c r="I69" s="55">
        <v>31</v>
      </c>
      <c r="J69" s="55">
        <v>1</v>
      </c>
      <c r="K69" s="55">
        <v>31</v>
      </c>
      <c r="L69" s="28"/>
      <c r="M69" s="48">
        <f t="shared" si="8"/>
        <v>31</v>
      </c>
      <c r="N69" s="47">
        <f t="shared" si="9"/>
        <v>31</v>
      </c>
      <c r="O69" s="48">
        <f t="shared" si="10"/>
        <v>31</v>
      </c>
      <c r="P69" s="47">
        <f t="shared" si="11"/>
        <v>31</v>
      </c>
      <c r="Q69" s="22">
        <f t="shared" si="12"/>
        <v>5</v>
      </c>
      <c r="R69" s="22">
        <f t="shared" si="13"/>
        <v>3</v>
      </c>
      <c r="S69" s="22">
        <f t="shared" si="14"/>
        <v>1</v>
      </c>
      <c r="T69" s="28"/>
      <c r="U69" s="28"/>
      <c r="V69" s="28"/>
      <c r="W69" s="28"/>
      <c r="X69" s="28"/>
      <c r="Y69" s="28"/>
      <c r="Z69" s="28"/>
      <c r="AA69" s="28"/>
      <c r="AB69" s="21"/>
      <c r="AC69" s="21"/>
      <c r="AD69" s="21"/>
      <c r="AE69" s="21"/>
    </row>
    <row r="70" spans="1:31" ht="18" customHeight="1">
      <c r="A70" s="27"/>
      <c r="B70" s="27"/>
      <c r="C70" s="128">
        <f t="shared" si="7"/>
        <v>140</v>
      </c>
      <c r="D70" s="49" t="s">
        <v>74</v>
      </c>
      <c r="E70" s="51" t="s">
        <v>87</v>
      </c>
      <c r="F70" s="51" t="s">
        <v>9</v>
      </c>
      <c r="G70" s="53" t="s">
        <v>12</v>
      </c>
      <c r="H70" s="57">
        <v>0</v>
      </c>
      <c r="I70" s="57">
        <v>0</v>
      </c>
      <c r="J70" s="55">
        <v>1</v>
      </c>
      <c r="K70" s="55">
        <v>7</v>
      </c>
      <c r="L70" s="28"/>
      <c r="M70" s="48">
        <f t="shared" si="8"/>
        <v>-50</v>
      </c>
      <c r="N70" s="47">
        <f t="shared" si="9"/>
        <v>101</v>
      </c>
      <c r="O70" s="48">
        <f t="shared" si="10"/>
        <v>7</v>
      </c>
      <c r="P70" s="47">
        <f t="shared" si="11"/>
        <v>7</v>
      </c>
      <c r="Q70" s="22">
        <f t="shared" si="12"/>
        <v>2</v>
      </c>
      <c r="R70" s="22">
        <f t="shared" si="13"/>
        <v>4</v>
      </c>
      <c r="S70" s="22">
        <f t="shared" si="14"/>
        <v>2</v>
      </c>
      <c r="T70" s="28"/>
      <c r="U70" s="28"/>
      <c r="V70" s="28"/>
      <c r="W70" s="28"/>
      <c r="X70" s="28"/>
      <c r="Y70" s="28"/>
      <c r="Z70" s="28"/>
      <c r="AA70" s="28"/>
      <c r="AB70" s="21"/>
      <c r="AC70" s="21"/>
      <c r="AD70" s="21"/>
      <c r="AE70" s="21"/>
    </row>
    <row r="71" spans="1:31" ht="18" customHeight="1">
      <c r="A71" s="27"/>
      <c r="B71" s="27"/>
      <c r="C71" s="128">
        <f t="shared" si="7"/>
        <v>141</v>
      </c>
      <c r="D71" s="49"/>
      <c r="E71" s="51"/>
      <c r="F71" s="51"/>
      <c r="G71" s="53"/>
      <c r="H71" s="55"/>
      <c r="I71" s="55"/>
      <c r="J71" s="55"/>
      <c r="K71" s="55"/>
      <c r="L71" s="28"/>
      <c r="M71" s="48">
        <f t="shared" si="8"/>
        <v>-50</v>
      </c>
      <c r="N71" s="47">
        <f t="shared" si="9"/>
        <v>101</v>
      </c>
      <c r="O71" s="48">
        <f t="shared" si="10"/>
        <v>-50</v>
      </c>
      <c r="P71" s="47">
        <f t="shared" si="11"/>
        <v>101</v>
      </c>
      <c r="Q71" s="22">
        <f t="shared" si="12"/>
        <v>0</v>
      </c>
      <c r="R71" s="22">
        <f t="shared" si="13"/>
        <v>0</v>
      </c>
      <c r="S71" s="22">
        <f t="shared" si="14"/>
        <v>0</v>
      </c>
      <c r="T71" s="28"/>
      <c r="U71" s="28"/>
      <c r="V71" s="28"/>
      <c r="W71" s="28"/>
      <c r="X71" s="28"/>
      <c r="Y71" s="28"/>
      <c r="Z71" s="28"/>
      <c r="AA71" s="28"/>
      <c r="AB71" s="21"/>
      <c r="AC71" s="21"/>
      <c r="AD71" s="21"/>
      <c r="AE71" s="21"/>
    </row>
    <row r="72" spans="1:31" ht="18" customHeight="1">
      <c r="A72" s="27"/>
      <c r="B72" s="27"/>
      <c r="C72" s="128">
        <f t="shared" si="7"/>
        <v>142</v>
      </c>
      <c r="D72" s="49"/>
      <c r="E72" s="51"/>
      <c r="F72" s="51"/>
      <c r="G72" s="53"/>
      <c r="H72" s="55"/>
      <c r="I72" s="55"/>
      <c r="J72" s="57"/>
      <c r="K72" s="57"/>
      <c r="L72" s="28"/>
      <c r="M72" s="48">
        <f t="shared" si="8"/>
        <v>-50</v>
      </c>
      <c r="N72" s="47">
        <f t="shared" si="9"/>
        <v>101</v>
      </c>
      <c r="O72" s="48">
        <f t="shared" si="10"/>
        <v>-50</v>
      </c>
      <c r="P72" s="47">
        <f t="shared" si="11"/>
        <v>101</v>
      </c>
      <c r="Q72" s="22">
        <f t="shared" si="12"/>
        <v>0</v>
      </c>
      <c r="R72" s="22">
        <f t="shared" si="13"/>
        <v>0</v>
      </c>
      <c r="S72" s="22">
        <f t="shared" si="14"/>
        <v>0</v>
      </c>
      <c r="T72" s="28"/>
      <c r="U72" s="28"/>
      <c r="V72" s="28"/>
      <c r="W72" s="28"/>
      <c r="X72" s="28"/>
      <c r="Y72" s="28"/>
      <c r="Z72" s="28"/>
      <c r="AA72" s="28"/>
      <c r="AB72" s="21"/>
      <c r="AC72" s="21"/>
      <c r="AD72" s="21"/>
      <c r="AE72" s="21"/>
    </row>
    <row r="73" spans="1:31" ht="18" customHeight="1">
      <c r="A73" s="27"/>
      <c r="B73" s="27"/>
      <c r="C73" s="128">
        <f t="shared" si="7"/>
        <v>143</v>
      </c>
      <c r="D73" s="49"/>
      <c r="E73" s="51"/>
      <c r="F73" s="51"/>
      <c r="G73" s="53"/>
      <c r="H73" s="55"/>
      <c r="I73" s="55"/>
      <c r="J73" s="55"/>
      <c r="K73" s="55"/>
      <c r="L73" s="28"/>
      <c r="M73" s="48">
        <f t="shared" si="8"/>
        <v>-50</v>
      </c>
      <c r="N73" s="47">
        <f t="shared" si="9"/>
        <v>101</v>
      </c>
      <c r="O73" s="48">
        <f t="shared" si="10"/>
        <v>-50</v>
      </c>
      <c r="P73" s="47">
        <f t="shared" si="11"/>
        <v>101</v>
      </c>
      <c r="Q73" s="22">
        <f t="shared" si="12"/>
        <v>0</v>
      </c>
      <c r="R73" s="22">
        <f t="shared" si="13"/>
        <v>0</v>
      </c>
      <c r="S73" s="22">
        <f t="shared" si="14"/>
        <v>0</v>
      </c>
      <c r="T73" s="28"/>
      <c r="U73" s="28"/>
      <c r="V73" s="28"/>
      <c r="W73" s="28"/>
      <c r="X73" s="28"/>
      <c r="Y73" s="28"/>
      <c r="Z73" s="28"/>
      <c r="AA73" s="28"/>
      <c r="AB73" s="21"/>
      <c r="AC73" s="21"/>
      <c r="AD73" s="21"/>
      <c r="AE73" s="21"/>
    </row>
    <row r="74" spans="1:31" ht="18" customHeight="1">
      <c r="A74" s="27"/>
      <c r="B74" s="27"/>
      <c r="C74" s="128">
        <f t="shared" si="7"/>
        <v>144</v>
      </c>
      <c r="D74" s="49"/>
      <c r="E74" s="51"/>
      <c r="F74" s="51"/>
      <c r="G74" s="53"/>
      <c r="H74" s="57"/>
      <c r="I74" s="57"/>
      <c r="J74" s="55"/>
      <c r="K74" s="55"/>
      <c r="L74" s="28"/>
      <c r="M74" s="48">
        <f t="shared" si="8"/>
        <v>-50</v>
      </c>
      <c r="N74" s="47">
        <f t="shared" si="9"/>
        <v>101</v>
      </c>
      <c r="O74" s="48">
        <f t="shared" si="10"/>
        <v>-50</v>
      </c>
      <c r="P74" s="47">
        <f t="shared" si="11"/>
        <v>101</v>
      </c>
      <c r="Q74" s="22">
        <f t="shared" si="12"/>
        <v>0</v>
      </c>
      <c r="R74" s="22">
        <f t="shared" si="13"/>
        <v>0</v>
      </c>
      <c r="S74" s="22">
        <f t="shared" si="14"/>
        <v>0</v>
      </c>
      <c r="T74" s="28"/>
      <c r="U74" s="28"/>
      <c r="V74" s="28"/>
      <c r="W74" s="28"/>
      <c r="X74" s="28"/>
      <c r="Y74" s="28"/>
      <c r="Z74" s="28"/>
      <c r="AA74" s="28"/>
      <c r="AB74" s="21"/>
      <c r="AC74" s="21"/>
      <c r="AD74" s="21"/>
      <c r="AE74" s="21"/>
    </row>
    <row r="75" spans="1:31" ht="18" customHeight="1">
      <c r="A75" s="27"/>
      <c r="B75" s="27"/>
      <c r="C75" s="128">
        <f t="shared" si="7"/>
        <v>145</v>
      </c>
      <c r="D75" s="49"/>
      <c r="E75" s="51"/>
      <c r="F75" s="51"/>
      <c r="G75" s="53"/>
      <c r="H75" s="57"/>
      <c r="I75" s="57"/>
      <c r="J75" s="55"/>
      <c r="K75" s="55"/>
      <c r="L75" s="28"/>
      <c r="M75" s="48">
        <f t="shared" si="8"/>
        <v>-50</v>
      </c>
      <c r="N75" s="47">
        <f t="shared" si="9"/>
        <v>101</v>
      </c>
      <c r="O75" s="48">
        <f t="shared" si="10"/>
        <v>-50</v>
      </c>
      <c r="P75" s="47">
        <f t="shared" si="11"/>
        <v>101</v>
      </c>
      <c r="Q75" s="22">
        <f t="shared" si="12"/>
        <v>0</v>
      </c>
      <c r="R75" s="22">
        <f t="shared" si="13"/>
        <v>0</v>
      </c>
      <c r="S75" s="22">
        <f t="shared" si="14"/>
        <v>0</v>
      </c>
      <c r="T75" s="28"/>
      <c r="U75" s="28"/>
      <c r="V75" s="28"/>
      <c r="W75" s="28"/>
      <c r="X75" s="28"/>
      <c r="Y75" s="28"/>
      <c r="Z75" s="28"/>
      <c r="AA75" s="28"/>
      <c r="AB75" s="21"/>
      <c r="AC75" s="21"/>
      <c r="AD75" s="21"/>
      <c r="AE75" s="21"/>
    </row>
    <row r="76" spans="1:31" ht="18" customHeight="1">
      <c r="A76" s="27"/>
      <c r="B76" s="27"/>
      <c r="C76" s="128">
        <f t="shared" si="7"/>
        <v>146</v>
      </c>
      <c r="D76" s="49"/>
      <c r="E76" s="51"/>
      <c r="F76" s="51"/>
      <c r="G76" s="53"/>
      <c r="H76" s="55"/>
      <c r="I76" s="55"/>
      <c r="J76" s="57"/>
      <c r="K76" s="57"/>
      <c r="L76" s="28"/>
      <c r="M76" s="48">
        <f t="shared" si="8"/>
        <v>-50</v>
      </c>
      <c r="N76" s="47">
        <f t="shared" si="9"/>
        <v>101</v>
      </c>
      <c r="O76" s="48">
        <f t="shared" si="10"/>
        <v>-50</v>
      </c>
      <c r="P76" s="47">
        <f t="shared" si="11"/>
        <v>101</v>
      </c>
      <c r="Q76" s="22">
        <f t="shared" si="12"/>
        <v>0</v>
      </c>
      <c r="R76" s="22">
        <f t="shared" si="13"/>
        <v>0</v>
      </c>
      <c r="S76" s="22">
        <f t="shared" si="14"/>
        <v>0</v>
      </c>
      <c r="T76" s="28"/>
      <c r="U76" s="28"/>
      <c r="V76" s="28"/>
      <c r="W76" s="28"/>
      <c r="X76" s="28"/>
      <c r="Y76" s="28"/>
      <c r="Z76" s="28"/>
      <c r="AA76" s="28"/>
      <c r="AB76" s="21"/>
      <c r="AC76" s="21"/>
      <c r="AD76" s="21"/>
      <c r="AE76" s="21"/>
    </row>
    <row r="77" spans="1:31" ht="18" customHeight="1">
      <c r="A77" s="27"/>
      <c r="B77" s="27"/>
      <c r="C77" s="128">
        <f t="shared" si="7"/>
        <v>147</v>
      </c>
      <c r="D77" s="49"/>
      <c r="E77" s="51"/>
      <c r="F77" s="51"/>
      <c r="G77" s="53"/>
      <c r="H77" s="55"/>
      <c r="I77" s="55"/>
      <c r="J77" s="57"/>
      <c r="K77" s="57"/>
      <c r="L77" s="28"/>
      <c r="M77" s="48">
        <f t="shared" si="8"/>
        <v>-50</v>
      </c>
      <c r="N77" s="47">
        <f t="shared" si="9"/>
        <v>101</v>
      </c>
      <c r="O77" s="48">
        <f t="shared" si="10"/>
        <v>-50</v>
      </c>
      <c r="P77" s="47">
        <f t="shared" si="11"/>
        <v>101</v>
      </c>
      <c r="Q77" s="22">
        <f t="shared" si="12"/>
        <v>0</v>
      </c>
      <c r="R77" s="22">
        <f t="shared" si="13"/>
        <v>0</v>
      </c>
      <c r="S77" s="22">
        <f t="shared" si="14"/>
        <v>0</v>
      </c>
      <c r="T77" s="28"/>
      <c r="U77" s="28"/>
      <c r="V77" s="28"/>
      <c r="W77" s="28"/>
      <c r="X77" s="28"/>
      <c r="Y77" s="28"/>
      <c r="Z77" s="28"/>
      <c r="AA77" s="28"/>
      <c r="AB77" s="21"/>
      <c r="AC77" s="21"/>
      <c r="AD77" s="21"/>
      <c r="AE77" s="21"/>
    </row>
    <row r="78" spans="1:31" ht="18" customHeight="1">
      <c r="A78" s="27"/>
      <c r="B78" s="27"/>
      <c r="C78" s="128">
        <f t="shared" si="7"/>
        <v>148</v>
      </c>
      <c r="D78" s="49"/>
      <c r="E78" s="51"/>
      <c r="F78" s="51"/>
      <c r="G78" s="53"/>
      <c r="H78" s="55"/>
      <c r="I78" s="55"/>
      <c r="J78" s="55"/>
      <c r="K78" s="55"/>
      <c r="L78" s="28"/>
      <c r="M78" s="48">
        <f t="shared" si="8"/>
        <v>-50</v>
      </c>
      <c r="N78" s="47">
        <f t="shared" si="9"/>
        <v>101</v>
      </c>
      <c r="O78" s="48">
        <f t="shared" si="10"/>
        <v>-50</v>
      </c>
      <c r="P78" s="47">
        <f t="shared" si="11"/>
        <v>101</v>
      </c>
      <c r="Q78" s="22">
        <f t="shared" si="12"/>
        <v>0</v>
      </c>
      <c r="R78" s="22">
        <f t="shared" si="13"/>
        <v>0</v>
      </c>
      <c r="S78" s="22">
        <f t="shared" si="14"/>
        <v>0</v>
      </c>
      <c r="T78" s="28"/>
      <c r="U78" s="28"/>
      <c r="V78" s="28"/>
      <c r="W78" s="28"/>
      <c r="X78" s="28"/>
      <c r="Y78" s="28"/>
      <c r="Z78" s="28"/>
      <c r="AA78" s="28"/>
      <c r="AB78" s="21"/>
      <c r="AC78" s="21"/>
      <c r="AD78" s="21"/>
      <c r="AE78" s="21"/>
    </row>
    <row r="79" spans="1:31" ht="18" customHeight="1">
      <c r="A79" s="27"/>
      <c r="B79" s="27"/>
      <c r="C79" s="128">
        <f t="shared" si="7"/>
        <v>149</v>
      </c>
      <c r="D79" s="49"/>
      <c r="E79" s="51"/>
      <c r="F79" s="51"/>
      <c r="G79" s="53"/>
      <c r="H79" s="55"/>
      <c r="I79" s="55"/>
      <c r="J79" s="55"/>
      <c r="K79" s="55"/>
      <c r="L79" s="28"/>
      <c r="M79" s="48">
        <f t="shared" si="8"/>
        <v>-50</v>
      </c>
      <c r="N79" s="47">
        <f t="shared" si="9"/>
        <v>101</v>
      </c>
      <c r="O79" s="48">
        <f t="shared" si="10"/>
        <v>-50</v>
      </c>
      <c r="P79" s="47">
        <f t="shared" si="11"/>
        <v>101</v>
      </c>
      <c r="Q79" s="22">
        <f t="shared" si="12"/>
        <v>0</v>
      </c>
      <c r="R79" s="22">
        <f t="shared" si="13"/>
        <v>0</v>
      </c>
      <c r="S79" s="22">
        <f t="shared" si="14"/>
        <v>0</v>
      </c>
      <c r="T79" s="28"/>
      <c r="U79" s="28"/>
      <c r="V79" s="28"/>
      <c r="W79" s="28"/>
      <c r="X79" s="28"/>
      <c r="Y79" s="28"/>
      <c r="Z79" s="28"/>
      <c r="AA79" s="28"/>
      <c r="AB79" s="21"/>
      <c r="AC79" s="21"/>
      <c r="AD79" s="21"/>
      <c r="AE79" s="21"/>
    </row>
    <row r="80" spans="1:31" ht="18" customHeight="1">
      <c r="A80" s="27"/>
      <c r="B80" s="27"/>
      <c r="C80" s="128">
        <f t="shared" si="7"/>
        <v>150</v>
      </c>
      <c r="D80" s="49"/>
      <c r="E80" s="51"/>
      <c r="F80" s="51"/>
      <c r="G80" s="53"/>
      <c r="H80" s="55"/>
      <c r="I80" s="55"/>
      <c r="J80" s="55"/>
      <c r="K80" s="55"/>
      <c r="L80" s="28"/>
      <c r="M80" s="48">
        <f t="shared" si="8"/>
        <v>-50</v>
      </c>
      <c r="N80" s="47">
        <f t="shared" si="9"/>
        <v>101</v>
      </c>
      <c r="O80" s="48">
        <f t="shared" si="10"/>
        <v>-50</v>
      </c>
      <c r="P80" s="47">
        <f t="shared" si="11"/>
        <v>101</v>
      </c>
      <c r="Q80" s="22">
        <f t="shared" si="12"/>
        <v>0</v>
      </c>
      <c r="R80" s="22">
        <f t="shared" si="13"/>
        <v>0</v>
      </c>
      <c r="S80" s="22">
        <f t="shared" si="14"/>
        <v>0</v>
      </c>
      <c r="T80" s="28"/>
      <c r="U80" s="28"/>
      <c r="V80" s="28"/>
      <c r="W80" s="28"/>
      <c r="X80" s="28"/>
      <c r="Y80" s="28"/>
      <c r="Z80" s="28"/>
      <c r="AA80" s="28"/>
      <c r="AB80" s="21"/>
      <c r="AC80" s="21"/>
      <c r="AD80" s="21"/>
      <c r="AE80" s="21"/>
    </row>
    <row r="81" spans="1:31" ht="18" customHeight="1">
      <c r="A81" s="27"/>
      <c r="B81" s="27"/>
      <c r="C81" s="128">
        <f t="shared" si="7"/>
        <v>151</v>
      </c>
      <c r="D81" s="49"/>
      <c r="E81" s="51"/>
      <c r="F81" s="51"/>
      <c r="G81" s="53"/>
      <c r="H81" s="55"/>
      <c r="I81" s="55"/>
      <c r="J81" s="55"/>
      <c r="K81" s="55"/>
      <c r="L81" s="28"/>
      <c r="M81" s="48">
        <f t="shared" si="8"/>
        <v>-50</v>
      </c>
      <c r="N81" s="47">
        <f t="shared" si="9"/>
        <v>101</v>
      </c>
      <c r="O81" s="48">
        <f t="shared" si="10"/>
        <v>-50</v>
      </c>
      <c r="P81" s="47">
        <f t="shared" si="11"/>
        <v>101</v>
      </c>
      <c r="Q81" s="22">
        <f t="shared" si="12"/>
        <v>0</v>
      </c>
      <c r="R81" s="22">
        <f t="shared" si="13"/>
        <v>0</v>
      </c>
      <c r="S81" s="22">
        <f t="shared" si="14"/>
        <v>0</v>
      </c>
      <c r="T81" s="28"/>
      <c r="U81" s="28"/>
      <c r="V81" s="28"/>
      <c r="W81" s="28"/>
      <c r="X81" s="28"/>
      <c r="Y81" s="28"/>
      <c r="Z81" s="28"/>
      <c r="AA81" s="28"/>
      <c r="AB81" s="21"/>
      <c r="AC81" s="21"/>
      <c r="AD81" s="21"/>
      <c r="AE81" s="21"/>
    </row>
    <row r="82" spans="1:31" ht="18" customHeight="1">
      <c r="A82" s="27"/>
      <c r="B82" s="27"/>
      <c r="C82" s="128">
        <f t="shared" si="7"/>
        <v>152</v>
      </c>
      <c r="D82" s="49"/>
      <c r="E82" s="51"/>
      <c r="F82" s="51"/>
      <c r="G82" s="53"/>
      <c r="H82" s="57"/>
      <c r="I82" s="57"/>
      <c r="J82" s="55"/>
      <c r="K82" s="55"/>
      <c r="L82" s="28"/>
      <c r="M82" s="48">
        <f t="shared" si="8"/>
        <v>-50</v>
      </c>
      <c r="N82" s="47">
        <f t="shared" si="9"/>
        <v>101</v>
      </c>
      <c r="O82" s="48">
        <f t="shared" si="10"/>
        <v>-50</v>
      </c>
      <c r="P82" s="47">
        <f t="shared" si="11"/>
        <v>101</v>
      </c>
      <c r="Q82" s="22">
        <f t="shared" si="12"/>
        <v>0</v>
      </c>
      <c r="R82" s="22">
        <f t="shared" si="13"/>
        <v>0</v>
      </c>
      <c r="S82" s="22">
        <f t="shared" si="14"/>
        <v>0</v>
      </c>
      <c r="T82" s="28"/>
      <c r="U82" s="28"/>
      <c r="V82" s="28"/>
      <c r="W82" s="28"/>
      <c r="X82" s="28"/>
      <c r="Y82" s="28"/>
      <c r="Z82" s="28"/>
      <c r="AA82" s="28"/>
      <c r="AB82" s="21"/>
      <c r="AC82" s="21"/>
      <c r="AD82" s="21"/>
      <c r="AE82" s="21"/>
    </row>
    <row r="83" spans="1:31" ht="18" customHeight="1">
      <c r="A83" s="27"/>
      <c r="B83" s="27"/>
      <c r="C83" s="128">
        <f t="shared" si="7"/>
        <v>153</v>
      </c>
      <c r="D83" s="50"/>
      <c r="E83" s="52"/>
      <c r="F83" s="52"/>
      <c r="G83" s="54"/>
      <c r="H83" s="58"/>
      <c r="I83" s="58"/>
      <c r="J83" s="58"/>
      <c r="K83" s="58"/>
      <c r="L83" s="28"/>
      <c r="M83" s="48">
        <f t="shared" si="8"/>
        <v>-50</v>
      </c>
      <c r="N83" s="47">
        <f t="shared" si="9"/>
        <v>101</v>
      </c>
      <c r="O83" s="48">
        <f t="shared" si="10"/>
        <v>-50</v>
      </c>
      <c r="P83" s="47">
        <f t="shared" si="11"/>
        <v>101</v>
      </c>
      <c r="Q83" s="33">
        <f t="shared" si="12"/>
        <v>0</v>
      </c>
      <c r="R83" s="33">
        <f t="shared" si="13"/>
        <v>0</v>
      </c>
      <c r="S83" s="22">
        <f t="shared" si="14"/>
        <v>0</v>
      </c>
      <c r="T83" s="28"/>
      <c r="U83" s="28"/>
      <c r="V83" s="28"/>
      <c r="W83" s="28"/>
      <c r="X83" s="28"/>
      <c r="Y83" s="28"/>
      <c r="Z83" s="28"/>
      <c r="AA83" s="28"/>
      <c r="AB83" s="21"/>
      <c r="AC83" s="21"/>
      <c r="AD83" s="21"/>
      <c r="AE83" s="21"/>
    </row>
    <row r="84" spans="1:31" ht="18" customHeight="1">
      <c r="A84" s="27"/>
      <c r="B84" s="27"/>
      <c r="C84" s="128">
        <f t="shared" si="7"/>
        <v>154</v>
      </c>
      <c r="D84" s="50"/>
      <c r="E84" s="52"/>
      <c r="F84" s="52"/>
      <c r="G84" s="54"/>
      <c r="H84" s="58">
        <v>0</v>
      </c>
      <c r="I84" s="58">
        <v>0</v>
      </c>
      <c r="J84" s="58">
        <v>0</v>
      </c>
      <c r="K84" s="58">
        <v>0</v>
      </c>
      <c r="L84" s="28"/>
      <c r="M84" s="48">
        <f t="shared" si="8"/>
        <v>-50</v>
      </c>
      <c r="N84" s="47">
        <f t="shared" si="9"/>
        <v>101</v>
      </c>
      <c r="O84" s="48">
        <f t="shared" si="10"/>
        <v>-50</v>
      </c>
      <c r="P84" s="47">
        <f t="shared" si="11"/>
        <v>101</v>
      </c>
      <c r="Q84" s="33">
        <f t="shared" si="12"/>
        <v>0</v>
      </c>
      <c r="R84" s="33">
        <f t="shared" si="13"/>
        <v>0</v>
      </c>
      <c r="S84" s="22">
        <f t="shared" si="14"/>
        <v>0</v>
      </c>
      <c r="T84" s="28"/>
      <c r="U84" s="28"/>
      <c r="V84" s="28"/>
      <c r="W84" s="28"/>
      <c r="X84" s="28"/>
      <c r="Y84" s="28"/>
      <c r="Z84" s="28"/>
      <c r="AA84" s="28"/>
      <c r="AB84" s="21"/>
      <c r="AC84" s="21"/>
      <c r="AD84" s="21"/>
      <c r="AE84" s="21"/>
    </row>
    <row r="85" spans="1:31" ht="18" customHeight="1">
      <c r="A85" s="27"/>
      <c r="B85" s="27"/>
      <c r="C85" s="128">
        <f t="shared" si="7"/>
        <v>155</v>
      </c>
      <c r="D85" s="50"/>
      <c r="E85" s="52"/>
      <c r="F85" s="52"/>
      <c r="G85" s="54"/>
      <c r="H85" s="58">
        <v>0</v>
      </c>
      <c r="I85" s="58">
        <v>0</v>
      </c>
      <c r="J85" s="58">
        <v>0</v>
      </c>
      <c r="K85" s="58">
        <v>0</v>
      </c>
      <c r="L85" s="28"/>
      <c r="M85" s="48">
        <f t="shared" si="8"/>
        <v>-50</v>
      </c>
      <c r="N85" s="47">
        <f t="shared" si="9"/>
        <v>101</v>
      </c>
      <c r="O85" s="48">
        <f t="shared" si="10"/>
        <v>-50</v>
      </c>
      <c r="P85" s="47">
        <f t="shared" si="11"/>
        <v>101</v>
      </c>
      <c r="Q85" s="33">
        <f t="shared" si="12"/>
        <v>0</v>
      </c>
      <c r="R85" s="33">
        <f t="shared" si="13"/>
        <v>0</v>
      </c>
      <c r="S85" s="22">
        <f t="shared" si="14"/>
        <v>0</v>
      </c>
      <c r="T85" s="28"/>
      <c r="U85" s="28"/>
      <c r="V85" s="28"/>
      <c r="W85" s="28"/>
      <c r="X85" s="28"/>
      <c r="Y85" s="28"/>
      <c r="Z85" s="28"/>
      <c r="AA85" s="28"/>
      <c r="AB85" s="21"/>
      <c r="AC85" s="21"/>
      <c r="AD85" s="21"/>
      <c r="AE85" s="21"/>
    </row>
    <row r="86" spans="1:31" ht="18" customHeight="1">
      <c r="A86" s="27"/>
      <c r="B86" s="27"/>
      <c r="C86" s="128">
        <f t="shared" si="7"/>
        <v>156</v>
      </c>
      <c r="D86" s="50"/>
      <c r="E86" s="52"/>
      <c r="F86" s="52"/>
      <c r="G86" s="54"/>
      <c r="H86" s="58">
        <v>0</v>
      </c>
      <c r="I86" s="58">
        <v>0</v>
      </c>
      <c r="J86" s="58">
        <v>0</v>
      </c>
      <c r="K86" s="58">
        <v>0</v>
      </c>
      <c r="L86" s="28"/>
      <c r="M86" s="48">
        <f t="shared" si="8"/>
        <v>-50</v>
      </c>
      <c r="N86" s="47">
        <f t="shared" si="9"/>
        <v>101</v>
      </c>
      <c r="O86" s="48">
        <f t="shared" si="10"/>
        <v>-50</v>
      </c>
      <c r="P86" s="47">
        <f t="shared" si="11"/>
        <v>101</v>
      </c>
      <c r="Q86" s="33">
        <f t="shared" si="12"/>
        <v>0</v>
      </c>
      <c r="R86" s="33">
        <f t="shared" si="13"/>
        <v>0</v>
      </c>
      <c r="S86" s="22">
        <f t="shared" si="14"/>
        <v>0</v>
      </c>
      <c r="T86" s="28"/>
      <c r="U86" s="28"/>
      <c r="V86" s="28"/>
      <c r="W86" s="28"/>
      <c r="X86" s="28"/>
      <c r="Y86" s="28"/>
      <c r="Z86" s="28"/>
      <c r="AA86" s="28"/>
      <c r="AB86" s="21"/>
      <c r="AC86" s="21"/>
      <c r="AD86" s="21"/>
      <c r="AE86" s="21"/>
    </row>
    <row r="87" spans="1:31" ht="18" customHeight="1">
      <c r="A87" s="27"/>
      <c r="B87" s="27"/>
      <c r="C87" s="128">
        <f t="shared" si="7"/>
        <v>157</v>
      </c>
      <c r="D87" s="50"/>
      <c r="E87" s="52"/>
      <c r="F87" s="52"/>
      <c r="G87" s="54"/>
      <c r="H87" s="58">
        <v>0</v>
      </c>
      <c r="I87" s="58">
        <v>0</v>
      </c>
      <c r="J87" s="58">
        <v>0</v>
      </c>
      <c r="K87" s="58">
        <v>0</v>
      </c>
      <c r="L87" s="28"/>
      <c r="M87" s="48">
        <f t="shared" si="8"/>
        <v>-50</v>
      </c>
      <c r="N87" s="47">
        <f t="shared" si="9"/>
        <v>101</v>
      </c>
      <c r="O87" s="48">
        <f t="shared" si="10"/>
        <v>-50</v>
      </c>
      <c r="P87" s="47">
        <f t="shared" si="11"/>
        <v>101</v>
      </c>
      <c r="Q87" s="33">
        <f t="shared" si="12"/>
        <v>0</v>
      </c>
      <c r="R87" s="33">
        <f t="shared" si="13"/>
        <v>0</v>
      </c>
      <c r="S87" s="22">
        <f t="shared" si="14"/>
        <v>0</v>
      </c>
      <c r="T87" s="28"/>
      <c r="U87" s="28"/>
      <c r="V87" s="28"/>
      <c r="W87" s="28"/>
      <c r="X87" s="28"/>
      <c r="Y87" s="28"/>
      <c r="Z87" s="28"/>
      <c r="AA87" s="28"/>
      <c r="AB87" s="21"/>
      <c r="AC87" s="21"/>
      <c r="AD87" s="21"/>
      <c r="AE87" s="21"/>
    </row>
    <row r="88" spans="1:31" ht="18" customHeight="1">
      <c r="A88" s="27"/>
      <c r="B88" s="27"/>
      <c r="C88" s="128">
        <f t="shared" si="7"/>
        <v>158</v>
      </c>
      <c r="D88" s="50"/>
      <c r="E88" s="52"/>
      <c r="F88" s="52"/>
      <c r="G88" s="54"/>
      <c r="H88" s="58">
        <v>0</v>
      </c>
      <c r="I88" s="58">
        <v>0</v>
      </c>
      <c r="J88" s="58">
        <v>0</v>
      </c>
      <c r="K88" s="58">
        <v>0</v>
      </c>
      <c r="L88" s="28"/>
      <c r="M88" s="48">
        <f t="shared" si="8"/>
        <v>-50</v>
      </c>
      <c r="N88" s="47">
        <f t="shared" si="9"/>
        <v>101</v>
      </c>
      <c r="O88" s="48">
        <f t="shared" si="10"/>
        <v>-50</v>
      </c>
      <c r="P88" s="47">
        <f t="shared" si="11"/>
        <v>101</v>
      </c>
      <c r="Q88" s="33">
        <f t="shared" si="12"/>
        <v>0</v>
      </c>
      <c r="R88" s="33">
        <f t="shared" si="13"/>
        <v>0</v>
      </c>
      <c r="S88" s="22">
        <f t="shared" si="14"/>
        <v>0</v>
      </c>
      <c r="T88" s="28"/>
      <c r="U88" s="28"/>
      <c r="V88" s="28"/>
      <c r="W88" s="28"/>
      <c r="X88" s="28"/>
      <c r="Y88" s="28"/>
      <c r="Z88" s="28"/>
      <c r="AA88" s="28"/>
      <c r="AB88" s="21"/>
      <c r="AC88" s="21"/>
      <c r="AD88" s="21"/>
      <c r="AE88" s="21"/>
    </row>
    <row r="89" spans="1:31" ht="18" customHeight="1">
      <c r="A89" s="27"/>
      <c r="B89" s="27"/>
      <c r="C89" s="128">
        <f t="shared" si="7"/>
        <v>159</v>
      </c>
      <c r="D89" s="50"/>
      <c r="E89" s="52"/>
      <c r="F89" s="52"/>
      <c r="G89" s="54"/>
      <c r="H89" s="58">
        <v>0</v>
      </c>
      <c r="I89" s="58">
        <v>0</v>
      </c>
      <c r="J89" s="58">
        <v>0</v>
      </c>
      <c r="K89" s="58">
        <v>0</v>
      </c>
      <c r="L89" s="28"/>
      <c r="M89" s="48">
        <f t="shared" si="8"/>
        <v>-50</v>
      </c>
      <c r="N89" s="47">
        <f t="shared" si="9"/>
        <v>101</v>
      </c>
      <c r="O89" s="48">
        <f t="shared" si="10"/>
        <v>-50</v>
      </c>
      <c r="P89" s="47">
        <f t="shared" si="11"/>
        <v>101</v>
      </c>
      <c r="Q89" s="33">
        <f t="shared" si="12"/>
        <v>0</v>
      </c>
      <c r="R89" s="33">
        <f t="shared" si="13"/>
        <v>0</v>
      </c>
      <c r="S89" s="22">
        <f t="shared" si="14"/>
        <v>0</v>
      </c>
      <c r="T89" s="28"/>
      <c r="U89" s="28"/>
      <c r="V89" s="28"/>
      <c r="W89" s="28"/>
      <c r="X89" s="28"/>
      <c r="Y89" s="28"/>
      <c r="Z89" s="28"/>
      <c r="AA89" s="28"/>
      <c r="AB89" s="21"/>
      <c r="AC89" s="21"/>
      <c r="AD89" s="21"/>
      <c r="AE89" s="21"/>
    </row>
    <row r="90" spans="3:19" ht="12">
      <c r="C90" s="61">
        <v>0</v>
      </c>
      <c r="D90" s="51" t="s">
        <v>57</v>
      </c>
      <c r="E90" s="51"/>
      <c r="F90" s="51"/>
      <c r="G90" s="53"/>
      <c r="H90" s="51"/>
      <c r="I90" s="106"/>
      <c r="J90" s="106"/>
      <c r="K90" s="106"/>
      <c r="M90" s="48">
        <f t="shared" si="8"/>
        <v>-50</v>
      </c>
      <c r="N90" s="47">
        <f t="shared" si="9"/>
        <v>101</v>
      </c>
      <c r="O90" s="48">
        <f t="shared" si="10"/>
        <v>-50</v>
      </c>
      <c r="P90" s="47">
        <f t="shared" si="11"/>
        <v>101</v>
      </c>
      <c r="Q90" s="22"/>
      <c r="R90" s="22"/>
      <c r="S90" s="22"/>
    </row>
    <row r="93" spans="3:4" ht="12">
      <c r="C93" s="163" t="s">
        <v>166</v>
      </c>
      <c r="D93" s="163"/>
    </row>
    <row r="94" spans="3:15" ht="24">
      <c r="C94" s="44" t="s">
        <v>35</v>
      </c>
      <c r="D94" s="45" t="s">
        <v>103</v>
      </c>
      <c r="M94" s="44" t="s">
        <v>96</v>
      </c>
      <c r="N94" s="115" t="s">
        <v>55</v>
      </c>
      <c r="O94" s="115" t="s">
        <v>56</v>
      </c>
    </row>
    <row r="95" spans="3:15" ht="12">
      <c r="C95" s="162" t="s">
        <v>51</v>
      </c>
      <c r="D95" s="162"/>
      <c r="M95" s="8"/>
      <c r="N95" s="8"/>
      <c r="O95" s="22"/>
    </row>
    <row r="96" spans="3:15" ht="12">
      <c r="C96" s="51">
        <v>110</v>
      </c>
      <c r="D96" s="61" t="str">
        <f ca="1">IF((C96&gt;0),INDIRECT("D"&amp;TEXT(M96,0)),"N/A")</f>
        <v>Amy Roderer</v>
      </c>
      <c r="H96" s="43"/>
      <c r="M96" s="8">
        <f>IF((C96&gt;0),C96-$E$26+$E$27,2*E$25+E$27)</f>
        <v>40</v>
      </c>
      <c r="N96" s="8">
        <f ca="1">IF(C96&gt;0,INDIRECT("Q"&amp;TEXT(M96,0)),(2*E$25)+1)</f>
        <v>2</v>
      </c>
      <c r="O96" s="8">
        <f ca="1">IF(C96&gt;0,INDIRECT("s"&amp;TEXT(M96,0)),(2*E$25)+1)</f>
        <v>2</v>
      </c>
    </row>
    <row r="97" spans="3:15" ht="12">
      <c r="C97" s="51">
        <v>120</v>
      </c>
      <c r="D97" s="61" t="str">
        <f ca="1">IF((C97&gt;0),INDIRECT("D"&amp;TEXT(M97,0)),"N/A")</f>
        <v>Victoria Brown</v>
      </c>
      <c r="H97" s="43"/>
      <c r="M97" s="8">
        <f>IF((C97&gt;0),C97-$E$26+$E$27,2*E$25+E$27)</f>
        <v>50</v>
      </c>
      <c r="N97" s="8">
        <f ca="1">IF(C97&gt;0,INDIRECT("Q"&amp;TEXT(M97,0)),(2*E$25)+1)</f>
        <v>3</v>
      </c>
      <c r="O97" s="8">
        <f ca="1">IF(C97&gt;0,INDIRECT("s"&amp;TEXT(M97,0)),(2*E$25)+1)</f>
        <v>2</v>
      </c>
    </row>
    <row r="98" spans="3:15" ht="12">
      <c r="C98" s="51">
        <v>126</v>
      </c>
      <c r="D98" s="61" t="str">
        <f ca="1">IF((C98&gt;0),INDIRECT("D"&amp;TEXT(M98,0)),"N/A")</f>
        <v>Alex Young</v>
      </c>
      <c r="H98" s="43"/>
      <c r="M98" s="8">
        <f>IF((C98&gt;0),C98-$E$26+$E$27,2*E$25+E$27)</f>
        <v>56</v>
      </c>
      <c r="N98" s="8">
        <f ca="1">IF(C98&gt;0,INDIRECT("Q"&amp;TEXT(M98,0)),(2*E$25)+1)</f>
        <v>3</v>
      </c>
      <c r="O98" s="8">
        <f ca="1">IF(C98&gt;0,INDIRECT("s"&amp;TEXT(M98,0)),(2*E$25)+1)</f>
        <v>1</v>
      </c>
    </row>
    <row r="99" spans="3:15" ht="12">
      <c r="C99" s="51">
        <v>125</v>
      </c>
      <c r="D99" s="61" t="str">
        <f ca="1">IF((C99&gt;0),INDIRECT("D"&amp;TEXT(M99,0)),"N/A")</f>
        <v>Aaron Roux</v>
      </c>
      <c r="H99" s="43"/>
      <c r="M99" s="8">
        <f>IF((C99&gt;0),C99-$E$26+$E$27,2*E$25+E$27)</f>
        <v>55</v>
      </c>
      <c r="N99" s="8">
        <f ca="1">IF(C99&gt;0,INDIRECT("Q"&amp;TEXT(M99,0)),(2*E$25)+1)</f>
        <v>3</v>
      </c>
      <c r="O99" s="8">
        <f ca="1">IF(C99&gt;0,INDIRECT("s"&amp;TEXT(M99,0)),(2*E$25)+1)</f>
        <v>1</v>
      </c>
    </row>
    <row r="100" spans="3:15" ht="12">
      <c r="C100" s="59"/>
      <c r="D100" s="62"/>
      <c r="H100" s="43"/>
      <c r="M100" s="6"/>
      <c r="N100" s="6"/>
      <c r="O100" s="6"/>
    </row>
    <row r="101" spans="3:15" ht="12">
      <c r="C101" s="59"/>
      <c r="D101" s="59"/>
      <c r="M101" s="6"/>
      <c r="N101" s="6"/>
      <c r="O101" s="32"/>
    </row>
    <row r="102" spans="3:15" ht="12">
      <c r="C102" s="159" t="s">
        <v>48</v>
      </c>
      <c r="D102" s="159"/>
      <c r="M102" s="8"/>
      <c r="N102" s="8"/>
      <c r="O102" s="22"/>
    </row>
    <row r="103" spans="3:15" ht="12">
      <c r="C103" s="51">
        <v>112</v>
      </c>
      <c r="D103" s="61" t="str">
        <f ca="1">IF((C103&gt;0),INDIRECT("D"&amp;TEXT(M103,0)),"N/A")</f>
        <v>Kim Coffey</v>
      </c>
      <c r="M103" s="8">
        <f>IF((C103&gt;0),C103-$E$26+$E$27,2*E$25+E$27)</f>
        <v>42</v>
      </c>
      <c r="N103" s="8">
        <f ca="1">IF(C103&gt;0,INDIRECT("Q"&amp;TEXT(M103,0)),(2*E$25)+1)</f>
        <v>2</v>
      </c>
      <c r="O103" s="8">
        <f ca="1">IF(C103&gt;0,INDIRECT("s"&amp;TEXT(M103,0)),(2*E$25)+1)</f>
        <v>2</v>
      </c>
    </row>
    <row r="104" spans="3:15" ht="12">
      <c r="C104" s="51">
        <v>121</v>
      </c>
      <c r="D104" s="61" t="str">
        <f ca="1">IF((C104&gt;0),INDIRECT("D"&amp;TEXT(M104,0)),"N/A")</f>
        <v>Ricky Freitas</v>
      </c>
      <c r="M104" s="8">
        <f>IF((C104&gt;0),C104-$E$26+$E$27,2*E$25+E$27)</f>
        <v>51</v>
      </c>
      <c r="N104" s="8">
        <f ca="1">IF(C104&gt;0,INDIRECT("Q"&amp;TEXT(M104,0)),(2*E$25)+1)</f>
        <v>3</v>
      </c>
      <c r="O104" s="8">
        <f ca="1">IF(C104&gt;0,INDIRECT("s"&amp;TEXT(M104,0)),(2*E$25)+1)</f>
        <v>1</v>
      </c>
    </row>
    <row r="105" spans="3:15" ht="12">
      <c r="C105" s="51">
        <v>129</v>
      </c>
      <c r="D105" s="61" t="str">
        <f ca="1">IF((C105&gt;0),INDIRECT("D"&amp;TEXT(M105,0)),"N/A")</f>
        <v>David Hennessey</v>
      </c>
      <c r="M105" s="8">
        <f>IF((C105&gt;0),C105-$E$26+$E$27,2*E$25+E$27)</f>
        <v>59</v>
      </c>
      <c r="N105" s="8">
        <f ca="1">IF(C105&gt;0,INDIRECT("Q"&amp;TEXT(M105,0)),(2*E$25)+1)</f>
        <v>3</v>
      </c>
      <c r="O105" s="8">
        <f ca="1">IF(C105&gt;0,INDIRECT("s"&amp;TEXT(M105,0)),(2*E$25)+1)</f>
        <v>1</v>
      </c>
    </row>
    <row r="106" spans="3:15" ht="12">
      <c r="C106" s="51">
        <v>137</v>
      </c>
      <c r="D106" s="61" t="str">
        <f ca="1">IF((C106&gt;0),INDIRECT("D"&amp;TEXT(M106,0)),"N/A")</f>
        <v>Dillon Novak</v>
      </c>
      <c r="M106" s="8">
        <f>IF((C106&gt;0),C106-$E$26+$E$27,2*E$25+E$27)</f>
        <v>67</v>
      </c>
      <c r="N106" s="8">
        <f ca="1">IF(C106&gt;0,INDIRECT("Q"&amp;TEXT(M106,0)),(2*E$25)+1)</f>
        <v>3</v>
      </c>
      <c r="O106" s="8">
        <f ca="1">IF(C106&gt;0,INDIRECT("s"&amp;TEXT(M106,0)),(2*E$25)+1)</f>
        <v>1</v>
      </c>
    </row>
    <row r="107" spans="3:15" ht="12">
      <c r="C107" s="59"/>
      <c r="D107" s="62"/>
      <c r="M107" s="6"/>
      <c r="N107" s="6"/>
      <c r="O107" s="6"/>
    </row>
    <row r="108" spans="3:15" ht="12">
      <c r="C108" s="59"/>
      <c r="D108" s="59"/>
      <c r="M108" s="6"/>
      <c r="N108" s="6"/>
      <c r="O108" s="32"/>
    </row>
    <row r="109" spans="3:15" ht="12">
      <c r="C109" s="159" t="s">
        <v>49</v>
      </c>
      <c r="D109" s="159"/>
      <c r="M109" s="8"/>
      <c r="N109" s="8"/>
      <c r="O109" s="22"/>
    </row>
    <row r="110" spans="3:15" ht="12">
      <c r="C110" s="51">
        <v>128</v>
      </c>
      <c r="D110" s="61" t="str">
        <f ca="1">IF((C110&gt;0),INDIRECT("D"&amp;TEXT(M110,0)),"N/A")</f>
        <v>Adam Auclair</v>
      </c>
      <c r="M110" s="8">
        <f>IF((C110&gt;0),C110-$E$26+$E$27,2*E$25+E$27)</f>
        <v>58</v>
      </c>
      <c r="N110" s="8">
        <f ca="1">IF(C110&gt;0,INDIRECT("Q"&amp;TEXT(M110,0)),(2*E$25)+1)</f>
        <v>2</v>
      </c>
      <c r="O110" s="8">
        <f ca="1">IF(C110&gt;0,INDIRECT("s"&amp;TEXT(M110,0)),(2*E$25)+1)</f>
        <v>1</v>
      </c>
    </row>
    <row r="111" spans="3:15" ht="12">
      <c r="C111" s="51">
        <v>114</v>
      </c>
      <c r="D111" s="61" t="str">
        <f ca="1">IF((C111&gt;0),INDIRECT("D"&amp;TEXT(M111,0)),"N/A")</f>
        <v>Brian Jylkka</v>
      </c>
      <c r="M111" s="8">
        <f>IF((C111&gt;0),C111-$E$26+$E$27,2*E$25+E$27)</f>
        <v>44</v>
      </c>
      <c r="N111" s="8">
        <f ca="1">IF(C111&gt;0,INDIRECT("Q"&amp;TEXT(M111,0)),(2*E$25)+1)</f>
        <v>3</v>
      </c>
      <c r="O111" s="8">
        <f ca="1">IF(C111&gt;0,INDIRECT("s"&amp;TEXT(M111,0)),(2*E$25)+1)</f>
        <v>1</v>
      </c>
    </row>
    <row r="112" spans="3:15" ht="12">
      <c r="C112" s="51">
        <v>134</v>
      </c>
      <c r="D112" s="61" t="str">
        <f ca="1">IF((C112&gt;0),INDIRECT("D"&amp;TEXT(M112,0)),"N/A")</f>
        <v>Craig Bridge</v>
      </c>
      <c r="M112" s="8">
        <f>IF((C112&gt;0),C112-$E$26+$E$27,2*E$25+E$27)</f>
        <v>64</v>
      </c>
      <c r="N112" s="8">
        <f ca="1">IF(C112&gt;0,INDIRECT("Q"&amp;TEXT(M112,0)),(2*E$25)+1)</f>
        <v>3</v>
      </c>
      <c r="O112" s="8">
        <f ca="1">IF(C112&gt;0,INDIRECT("s"&amp;TEXT(M112,0)),(2*E$25)+1)</f>
        <v>1</v>
      </c>
    </row>
    <row r="113" spans="3:15" ht="12">
      <c r="C113" s="51">
        <v>127</v>
      </c>
      <c r="D113" s="61" t="str">
        <f ca="1">IF((C113&gt;0),INDIRECT("D"&amp;TEXT(M113,0)),"N/A")</f>
        <v>Brad Driscoll</v>
      </c>
      <c r="M113" s="8">
        <f>IF((C113&gt;0),C113-$E$26+$E$27,2*E$25+E$27)</f>
        <v>57</v>
      </c>
      <c r="N113" s="8">
        <f ca="1">IF(C113&gt;0,INDIRECT("Q"&amp;TEXT(M113,0)),(2*E$25)+1)</f>
        <v>3</v>
      </c>
      <c r="O113" s="8">
        <f ca="1">IF(C113&gt;0,INDIRECT("s"&amp;TEXT(M113,0)),(2*E$25)+1)</f>
        <v>1</v>
      </c>
    </row>
    <row r="114" spans="3:15" ht="12">
      <c r="C114" s="59"/>
      <c r="D114" s="62"/>
      <c r="M114" s="6"/>
      <c r="N114" s="6"/>
      <c r="O114" s="6"/>
    </row>
    <row r="115" spans="3:15" ht="12">
      <c r="C115" s="59"/>
      <c r="D115" s="59"/>
      <c r="M115" s="6"/>
      <c r="N115" s="6"/>
      <c r="O115" s="32"/>
    </row>
    <row r="116" spans="3:15" ht="12">
      <c r="C116" s="159" t="s">
        <v>81</v>
      </c>
      <c r="D116" s="159"/>
      <c r="M116" s="8"/>
      <c r="N116" s="8"/>
      <c r="O116" s="22"/>
    </row>
    <row r="117" spans="3:15" ht="12">
      <c r="C117" s="51">
        <v>0</v>
      </c>
      <c r="D117" s="61" t="str">
        <f ca="1">IF((C117&gt;0),INDIRECT("D"&amp;TEXT(M117,0)),"N/A")</f>
        <v>N/A</v>
      </c>
      <c r="M117" s="8">
        <f>IF((C117&gt;0),C117-$E$26+$E$27,2*E$25+E$27)</f>
        <v>130</v>
      </c>
      <c r="N117" s="8">
        <f ca="1">IF(C117&gt;0,INDIRECT("Q"&amp;TEXT(M117,0)),(2*E$25)+1)</f>
        <v>101</v>
      </c>
      <c r="O117" s="8">
        <f ca="1">IF(C117&gt;0,INDIRECT("s"&amp;TEXT(M117,0)),(2*E$25)+1)</f>
        <v>101</v>
      </c>
    </row>
    <row r="118" spans="3:15" ht="12">
      <c r="C118" s="51">
        <v>0</v>
      </c>
      <c r="D118" s="61" t="str">
        <f ca="1">IF((C118&gt;0),INDIRECT("D"&amp;TEXT(M118,0)),"N/A")</f>
        <v>N/A</v>
      </c>
      <c r="M118" s="8">
        <f>IF((C118&gt;0),C118-$E$26+$E$27,2*E$25+E$27)</f>
        <v>130</v>
      </c>
      <c r="N118" s="8">
        <f ca="1">IF(C118&gt;0,INDIRECT("Q"&amp;TEXT(M118,0)),(2*E$25)+1)</f>
        <v>101</v>
      </c>
      <c r="O118" s="8">
        <f ca="1">IF(C118&gt;0,INDIRECT("s"&amp;TEXT(M118,0)),(2*E$25)+1)</f>
        <v>101</v>
      </c>
    </row>
    <row r="119" spans="3:15" ht="12">
      <c r="C119" s="51">
        <v>0</v>
      </c>
      <c r="D119" s="61" t="str">
        <f ca="1">IF((C119&gt;0),INDIRECT("D"&amp;TEXT(M119,0)),"N/A")</f>
        <v>N/A</v>
      </c>
      <c r="M119" s="8">
        <f>IF((C119&gt;0),C119-$E$26+$E$27,2*E$25+E$27)</f>
        <v>130</v>
      </c>
      <c r="N119" s="8">
        <f ca="1">IF(C119&gt;0,INDIRECT("Q"&amp;TEXT(M119,0)),(2*E$25)+1)</f>
        <v>101</v>
      </c>
      <c r="O119" s="8">
        <f ca="1">IF(C119&gt;0,INDIRECT("s"&amp;TEXT(M119,0)),(2*E$25)+1)</f>
        <v>101</v>
      </c>
    </row>
    <row r="120" spans="3:15" ht="12">
      <c r="C120" s="51">
        <v>0</v>
      </c>
      <c r="D120" s="61" t="str">
        <f ca="1">IF((C120&gt;0),INDIRECT("D"&amp;TEXT(M120,0)),"N/A")</f>
        <v>N/A</v>
      </c>
      <c r="M120" s="8">
        <f>IF((C120&gt;0),C120-$E$26+$E$27,2*E$25+E$27)</f>
        <v>130</v>
      </c>
      <c r="N120" s="8">
        <f ca="1">IF(C120&gt;0,INDIRECT("Q"&amp;TEXT(M120,0)),(2*E$25)+1)</f>
        <v>101</v>
      </c>
      <c r="O120" s="8">
        <f ca="1">IF(C120&gt;0,INDIRECT("s"&amp;TEXT(M120,0)),(2*E$25)+1)</f>
        <v>101</v>
      </c>
    </row>
    <row r="121" spans="3:15" ht="12">
      <c r="C121" s="59"/>
      <c r="D121" s="62"/>
      <c r="M121" s="6"/>
      <c r="N121" s="6"/>
      <c r="O121" s="6"/>
    </row>
    <row r="122" spans="3:15" ht="12">
      <c r="C122" s="59"/>
      <c r="D122" s="59"/>
      <c r="M122" s="6"/>
      <c r="N122" s="6"/>
      <c r="O122" s="32"/>
    </row>
    <row r="123" spans="3:15" ht="12">
      <c r="C123" s="159" t="s">
        <v>80</v>
      </c>
      <c r="D123" s="159"/>
      <c r="M123" s="8"/>
      <c r="N123" s="8"/>
      <c r="O123" s="22"/>
    </row>
    <row r="124" spans="3:15" ht="12">
      <c r="C124" s="51">
        <v>0</v>
      </c>
      <c r="D124" s="61" t="str">
        <f ca="1">IF((C124&gt;0),INDIRECT("D"&amp;TEXT(M124,0)),"N/A")</f>
        <v>N/A</v>
      </c>
      <c r="M124" s="8">
        <f>IF((C124&gt;0),C124-$E$26+$E$27,2*E$25+E$27)</f>
        <v>130</v>
      </c>
      <c r="N124" s="8">
        <f ca="1">IF(C124&gt;0,INDIRECT("Q"&amp;TEXT(M124,0)),(2*E$25)+1)</f>
        <v>101</v>
      </c>
      <c r="O124" s="8">
        <f ca="1">IF(C124&gt;0,INDIRECT("s"&amp;TEXT(M124,0)),(2*E$25)+1)</f>
        <v>101</v>
      </c>
    </row>
    <row r="125" spans="3:15" ht="12">
      <c r="C125" s="51">
        <v>0</v>
      </c>
      <c r="D125" s="61" t="str">
        <f ca="1">IF((C125&gt;0),INDIRECT("D"&amp;TEXT(M125,0)),"N/A")</f>
        <v>N/A</v>
      </c>
      <c r="M125" s="8">
        <f>IF((C125&gt;0),C125-$E$26+$E$27,2*E$25+E$27)</f>
        <v>130</v>
      </c>
      <c r="N125" s="8">
        <f ca="1">IF(C125&gt;0,INDIRECT("Q"&amp;TEXT(M125,0)),(2*E$25)+1)</f>
        <v>101</v>
      </c>
      <c r="O125" s="8">
        <f ca="1">IF(C125&gt;0,INDIRECT("s"&amp;TEXT(M125,0)),(2*E$25)+1)</f>
        <v>101</v>
      </c>
    </row>
    <row r="126" spans="3:15" ht="12">
      <c r="C126" s="51">
        <v>0</v>
      </c>
      <c r="D126" s="61" t="str">
        <f ca="1">IF((C126&gt;0),INDIRECT("D"&amp;TEXT(M126,0)),"N/A")</f>
        <v>N/A</v>
      </c>
      <c r="M126" s="8">
        <f>IF((C126&gt;0),C126-$E$26+$E$27,2*E$25+E$27)</f>
        <v>130</v>
      </c>
      <c r="N126" s="8">
        <f ca="1">IF(C126&gt;0,INDIRECT("Q"&amp;TEXT(M126,0)),(2*E$25)+1)</f>
        <v>101</v>
      </c>
      <c r="O126" s="8">
        <f ca="1">IF(C126&gt;0,INDIRECT("s"&amp;TEXT(M126,0)),(2*E$25)+1)</f>
        <v>101</v>
      </c>
    </row>
    <row r="127" spans="3:15" ht="12">
      <c r="C127" s="51">
        <v>0</v>
      </c>
      <c r="D127" s="61" t="str">
        <f ca="1">IF((C127&gt;0),INDIRECT("D"&amp;TEXT(M127,0)),"N/A")</f>
        <v>N/A</v>
      </c>
      <c r="M127" s="8">
        <f>IF((C127&gt;0),C127-$E$26+$E$27,2*E$25+E$27)</f>
        <v>130</v>
      </c>
      <c r="N127" s="8">
        <f ca="1">IF(C127&gt;0,INDIRECT("Q"&amp;TEXT(M127,0)),(2*E$25)+1)</f>
        <v>101</v>
      </c>
      <c r="O127" s="8">
        <f ca="1">IF(C127&gt;0,INDIRECT("s"&amp;TEXT(M127,0)),(2*E$25)+1)</f>
        <v>101</v>
      </c>
    </row>
    <row r="128" spans="3:15" ht="12">
      <c r="C128" s="59"/>
      <c r="D128" s="62"/>
      <c r="M128" s="6"/>
      <c r="N128" s="6"/>
      <c r="O128" s="6"/>
    </row>
    <row r="129" spans="3:15" ht="12">
      <c r="C129" s="59"/>
      <c r="D129" s="59"/>
      <c r="M129" s="6"/>
      <c r="N129" s="6"/>
      <c r="O129" s="32"/>
    </row>
    <row r="130" spans="3:15" ht="12">
      <c r="C130" s="162" t="s">
        <v>79</v>
      </c>
      <c r="D130" s="162"/>
      <c r="M130" s="8"/>
      <c r="N130" s="8"/>
      <c r="O130" s="22"/>
    </row>
    <row r="131" spans="3:15" ht="12">
      <c r="C131" s="51">
        <v>0</v>
      </c>
      <c r="D131" s="61" t="str">
        <f ca="1">IF((C131&gt;0),INDIRECT("D"&amp;TEXT(M131,0)),"N/A")</f>
        <v>N/A</v>
      </c>
      <c r="M131" s="8">
        <f>IF((C131&gt;0),C131-$E$26+$E$27,2*E$25+E$27)</f>
        <v>130</v>
      </c>
      <c r="N131" s="8">
        <f ca="1">IF(C131&gt;0,INDIRECT("Q"&amp;TEXT(M131,0)),(2*E$25)+1)</f>
        <v>101</v>
      </c>
      <c r="O131" s="8">
        <f ca="1">IF(C131&gt;0,INDIRECT("s"&amp;TEXT(M131,0)),(2*E$25)+1)</f>
        <v>101</v>
      </c>
    </row>
    <row r="132" spans="3:15" ht="12">
      <c r="C132" s="51">
        <v>0</v>
      </c>
      <c r="D132" s="61" t="str">
        <f ca="1">IF((C132&gt;0),INDIRECT("D"&amp;TEXT(M132,0)),"N/A")</f>
        <v>N/A</v>
      </c>
      <c r="M132" s="8">
        <f>IF((C132&gt;0),C132-$E$26+$E$27,2*E$25+E$27)</f>
        <v>130</v>
      </c>
      <c r="N132" s="8">
        <f ca="1">IF(C132&gt;0,INDIRECT("Q"&amp;TEXT(M132,0)),(2*E$25)+1)</f>
        <v>101</v>
      </c>
      <c r="O132" s="8">
        <f ca="1">IF(C132&gt;0,INDIRECT("s"&amp;TEXT(M132,0)),(2*E$25)+1)</f>
        <v>101</v>
      </c>
    </row>
    <row r="133" spans="3:15" ht="12">
      <c r="C133" s="51">
        <v>0</v>
      </c>
      <c r="D133" s="61" t="str">
        <f ca="1">IF((C133&gt;0),INDIRECT("D"&amp;TEXT(M133,0)),"N/A")</f>
        <v>N/A</v>
      </c>
      <c r="M133" s="8">
        <f>IF((C133&gt;0),C133-$E$26+$E$27,2*E$25+E$27)</f>
        <v>130</v>
      </c>
      <c r="N133" s="8">
        <f ca="1">IF(C133&gt;0,INDIRECT("Q"&amp;TEXT(M133,0)),(2*E$25)+1)</f>
        <v>101</v>
      </c>
      <c r="O133" s="8">
        <f ca="1">IF(C133&gt;0,INDIRECT("s"&amp;TEXT(M133,0)),(2*E$25)+1)</f>
        <v>101</v>
      </c>
    </row>
    <row r="134" spans="3:15" ht="12">
      <c r="C134" s="51">
        <v>0</v>
      </c>
      <c r="D134" s="61" t="str">
        <f ca="1">IF((C134&gt;0),INDIRECT("D"&amp;TEXT(M134,0)),"N/A")</f>
        <v>N/A</v>
      </c>
      <c r="M134" s="8">
        <f>IF((C134&gt;0),C134-$E$26+$E$27,2*E$25+E$27)</f>
        <v>130</v>
      </c>
      <c r="N134" s="8">
        <f ca="1">IF(C134&gt;0,INDIRECT("Q"&amp;TEXT(M134,0)),(2*E$25)+1)</f>
        <v>101</v>
      </c>
      <c r="O134" s="8">
        <f ca="1">IF(C134&gt;0,INDIRECT("s"&amp;TEXT(M134,0)),(2*E$25)+1)</f>
        <v>101</v>
      </c>
    </row>
    <row r="135" spans="3:15" ht="12">
      <c r="C135" s="59"/>
      <c r="D135" s="62"/>
      <c r="M135" s="6"/>
      <c r="N135" s="6"/>
      <c r="O135" s="6"/>
    </row>
    <row r="136" spans="3:15" ht="12">
      <c r="C136" s="59"/>
      <c r="D136" s="59"/>
      <c r="M136" s="6"/>
      <c r="N136" s="6"/>
      <c r="O136" s="32"/>
    </row>
    <row r="137" spans="3:15" ht="12">
      <c r="C137" s="162" t="s">
        <v>167</v>
      </c>
      <c r="D137" s="162"/>
      <c r="M137" s="8"/>
      <c r="N137" s="8"/>
      <c r="O137" s="22"/>
    </row>
    <row r="138" spans="3:15" ht="12">
      <c r="C138" s="51">
        <v>0</v>
      </c>
      <c r="D138" s="61" t="str">
        <f ca="1">IF((C138&gt;0),INDIRECT("D"&amp;TEXT(M138,0)),"N/A")</f>
        <v>N/A</v>
      </c>
      <c r="M138" s="8">
        <f>IF((C138&gt;0),C138-$E$26+$E$27,2*E$25+E$27)</f>
        <v>130</v>
      </c>
      <c r="N138" s="8">
        <f ca="1">IF(C138&gt;0,INDIRECT("Q"&amp;TEXT(M138,0)),(2*E$25)+1)</f>
        <v>101</v>
      </c>
      <c r="O138" s="8">
        <f ca="1">IF(C138&gt;0,INDIRECT("s"&amp;TEXT(M138,0)),(2*E$25)+1)</f>
        <v>101</v>
      </c>
    </row>
    <row r="139" spans="3:15" ht="12">
      <c r="C139" s="51">
        <v>0</v>
      </c>
      <c r="D139" s="61" t="str">
        <f ca="1">IF((C139&gt;0),INDIRECT("D"&amp;TEXT(M139,0)),"N/A")</f>
        <v>N/A</v>
      </c>
      <c r="M139" s="8">
        <f>IF((C139&gt;0),C139-$E$26+$E$27,2*E$25+E$27)</f>
        <v>130</v>
      </c>
      <c r="N139" s="8">
        <f ca="1">IF(C139&gt;0,INDIRECT("Q"&amp;TEXT(M139,0)),(2*E$25)+1)</f>
        <v>101</v>
      </c>
      <c r="O139" s="8">
        <f ca="1">IF(C139&gt;0,INDIRECT("s"&amp;TEXT(M139,0)),(2*E$25)+1)</f>
        <v>101</v>
      </c>
    </row>
    <row r="140" spans="3:15" ht="12">
      <c r="C140" s="51">
        <v>0</v>
      </c>
      <c r="D140" s="61" t="str">
        <f ca="1">IF((C140&gt;0),INDIRECT("D"&amp;TEXT(M140,0)),"N/A")</f>
        <v>N/A</v>
      </c>
      <c r="M140" s="8">
        <f>IF((C140&gt;0),C140-$E$26+$E$27,2*E$25+E$27)</f>
        <v>130</v>
      </c>
      <c r="N140" s="8">
        <f ca="1">IF(C140&gt;0,INDIRECT("Q"&amp;TEXT(M140,0)),(2*E$25)+1)</f>
        <v>101</v>
      </c>
      <c r="O140" s="8">
        <f ca="1">IF(C140&gt;0,INDIRECT("s"&amp;TEXT(M140,0)),(2*E$25)+1)</f>
        <v>101</v>
      </c>
    </row>
    <row r="141" spans="3:15" ht="12">
      <c r="C141" s="51">
        <v>0</v>
      </c>
      <c r="D141" s="61" t="str">
        <f ca="1">IF((C141&gt;0),INDIRECT("D"&amp;TEXT(M141,0)),"N/A")</f>
        <v>N/A</v>
      </c>
      <c r="M141" s="8">
        <f>IF((C141&gt;0),C141-$E$26+$E$27,2*E$25+E$27)</f>
        <v>130</v>
      </c>
      <c r="N141" s="8">
        <f ca="1">IF(C141&gt;0,INDIRECT("Q"&amp;TEXT(M141,0)),(2*E$25)+1)</f>
        <v>101</v>
      </c>
      <c r="O141" s="8">
        <f ca="1">IF(C141&gt;0,INDIRECT("s"&amp;TEXT(M141,0)),(2*E$25)+1)</f>
        <v>101</v>
      </c>
    </row>
    <row r="142" spans="3:15" ht="12">
      <c r="C142" s="59"/>
      <c r="D142" s="62"/>
      <c r="M142" s="6"/>
      <c r="N142" s="6"/>
      <c r="O142" s="6"/>
    </row>
    <row r="143" spans="3:15" ht="12">
      <c r="C143" s="59"/>
      <c r="D143" s="59"/>
      <c r="M143" s="6"/>
      <c r="N143" s="6"/>
      <c r="O143" s="32"/>
    </row>
    <row r="144" spans="3:15" ht="12">
      <c r="C144" s="162" t="s">
        <v>170</v>
      </c>
      <c r="D144" s="162"/>
      <c r="M144" s="8"/>
      <c r="N144" s="8"/>
      <c r="O144" s="22"/>
    </row>
    <row r="145" spans="3:15" ht="12">
      <c r="C145" s="51">
        <v>0</v>
      </c>
      <c r="D145" s="61" t="str">
        <f ca="1">IF((C145&gt;0),INDIRECT("D"&amp;TEXT(M145,0)),"N/A")</f>
        <v>N/A</v>
      </c>
      <c r="M145" s="8">
        <f>IF((C145&gt;0),C145-$E$26+$E$27,2*E$25+E$27)</f>
        <v>130</v>
      </c>
      <c r="N145" s="8">
        <f ca="1">IF(C145&gt;0,INDIRECT("Q"&amp;TEXT(M145,0)),(2*E$25)+1)</f>
        <v>101</v>
      </c>
      <c r="O145" s="8">
        <f ca="1">IF(C145&gt;0,INDIRECT("s"&amp;TEXT(M145,0)),(2*E$25)+1)</f>
        <v>101</v>
      </c>
    </row>
    <row r="146" spans="3:15" ht="12">
      <c r="C146" s="51">
        <v>0</v>
      </c>
      <c r="D146" s="61" t="str">
        <f ca="1">IF((C146&gt;0),INDIRECT("D"&amp;TEXT(M146,0)),"N/A")</f>
        <v>N/A</v>
      </c>
      <c r="M146" s="8">
        <f>IF((C146&gt;0),C146-$E$26+$E$27,2*E$25+E$27)</f>
        <v>130</v>
      </c>
      <c r="N146" s="8">
        <f ca="1">IF(C146&gt;0,INDIRECT("Q"&amp;TEXT(M146,0)),(2*E$25)+1)</f>
        <v>101</v>
      </c>
      <c r="O146" s="8">
        <f ca="1">IF(C146&gt;0,INDIRECT("s"&amp;TEXT(M146,0)),(2*E$25)+1)</f>
        <v>101</v>
      </c>
    </row>
    <row r="147" spans="3:15" ht="12">
      <c r="C147" s="51">
        <v>0</v>
      </c>
      <c r="D147" s="61" t="str">
        <f ca="1">IF((C147&gt;0),INDIRECT("D"&amp;TEXT(M147,0)),"N/A")</f>
        <v>N/A</v>
      </c>
      <c r="M147" s="8">
        <f>IF((C147&gt;0),C147-$E$26+$E$27,2*E$25+E$27)</f>
        <v>130</v>
      </c>
      <c r="N147" s="8">
        <f ca="1">IF(C147&gt;0,INDIRECT("Q"&amp;TEXT(M147,0)),(2*E$25)+1)</f>
        <v>101</v>
      </c>
      <c r="O147" s="8">
        <f ca="1">IF(C147&gt;0,INDIRECT("s"&amp;TEXT(M147,0)),(2*E$25)+1)</f>
        <v>101</v>
      </c>
    </row>
    <row r="148" spans="3:15" ht="12">
      <c r="C148" s="51">
        <v>0</v>
      </c>
      <c r="D148" s="61" t="str">
        <f ca="1">IF((C148&gt;0),INDIRECT("D"&amp;TEXT(M148,0)),"N/A")</f>
        <v>N/A</v>
      </c>
      <c r="M148" s="8">
        <f>IF((C148&gt;0),C148-$E$26+$E$27,2*E$25+E$27)</f>
        <v>130</v>
      </c>
      <c r="N148" s="8">
        <f ca="1">IF(C148&gt;0,INDIRECT("Q"&amp;TEXT(M148,0)),(2*E$25)+1)</f>
        <v>101</v>
      </c>
      <c r="O148" s="8">
        <f ca="1">IF(C148&gt;0,INDIRECT("s"&amp;TEXT(M148,0)),(2*E$25)+1)</f>
        <v>101</v>
      </c>
    </row>
    <row r="149" spans="3:15" ht="12">
      <c r="C149" s="59"/>
      <c r="D149" s="62"/>
      <c r="M149" s="6"/>
      <c r="N149" s="6"/>
      <c r="O149" s="6"/>
    </row>
    <row r="150" spans="3:15" ht="12">
      <c r="C150" s="59"/>
      <c r="D150" s="59"/>
      <c r="M150" s="6"/>
      <c r="N150" s="6"/>
      <c r="O150" s="32"/>
    </row>
    <row r="151" spans="3:15" ht="12">
      <c r="C151" s="162" t="s">
        <v>169</v>
      </c>
      <c r="D151" s="162"/>
      <c r="M151" s="8"/>
      <c r="N151" s="8"/>
      <c r="O151" s="22"/>
    </row>
    <row r="152" spans="3:15" ht="12">
      <c r="C152" s="51">
        <v>0</v>
      </c>
      <c r="D152" s="61" t="str">
        <f ca="1">IF((C152&gt;0),INDIRECT("D"&amp;TEXT(M152,0)),"N/A")</f>
        <v>N/A</v>
      </c>
      <c r="M152" s="8">
        <f>IF((C152&gt;0),C152-$E$26+$E$27,2*E$25+E$27)</f>
        <v>130</v>
      </c>
      <c r="N152" s="8">
        <f ca="1">IF(C152&gt;0,INDIRECT("Q"&amp;TEXT(M152,0)),(2*E$25)+1)</f>
        <v>101</v>
      </c>
      <c r="O152" s="8">
        <f ca="1">IF(C152&gt;0,INDIRECT("s"&amp;TEXT(M152,0)),(2*E$25)+1)</f>
        <v>101</v>
      </c>
    </row>
    <row r="153" spans="3:15" ht="12">
      <c r="C153" s="51">
        <v>0</v>
      </c>
      <c r="D153" s="61" t="str">
        <f ca="1">IF((C153&gt;0),INDIRECT("D"&amp;TEXT(M153,0)),"N/A")</f>
        <v>N/A</v>
      </c>
      <c r="M153" s="8">
        <f>IF((C153&gt;0),C153-$E$26+$E$27,2*E$25+E$27)</f>
        <v>130</v>
      </c>
      <c r="N153" s="8">
        <f ca="1">IF(C153&gt;0,INDIRECT("Q"&amp;TEXT(M153,0)),(2*E$25)+1)</f>
        <v>101</v>
      </c>
      <c r="O153" s="8">
        <f ca="1">IF(C153&gt;0,INDIRECT("s"&amp;TEXT(M153,0)),(2*E$25)+1)</f>
        <v>101</v>
      </c>
    </row>
    <row r="154" spans="3:15" ht="12">
      <c r="C154" s="51">
        <v>0</v>
      </c>
      <c r="D154" s="61" t="str">
        <f ca="1">IF((C154&gt;0),INDIRECT("D"&amp;TEXT(M154,0)),"N/A")</f>
        <v>N/A</v>
      </c>
      <c r="M154" s="8">
        <f>IF((C154&gt;0),C154-$E$26+$E$27,2*E$25+E$27)</f>
        <v>130</v>
      </c>
      <c r="N154" s="8">
        <f ca="1">IF(C154&gt;0,INDIRECT("Q"&amp;TEXT(M154,0)),(2*E$25)+1)</f>
        <v>101</v>
      </c>
      <c r="O154" s="8">
        <f ca="1">IF(C154&gt;0,INDIRECT("s"&amp;TEXT(M154,0)),(2*E$25)+1)</f>
        <v>101</v>
      </c>
    </row>
    <row r="155" spans="3:15" ht="12">
      <c r="C155" s="51">
        <v>0</v>
      </c>
      <c r="D155" s="61" t="str">
        <f ca="1">IF((C155&gt;0),INDIRECT("D"&amp;TEXT(M155,0)),"N/A")</f>
        <v>N/A</v>
      </c>
      <c r="M155" s="8">
        <f>IF((C155&gt;0),C155-$E$26+$E$27,2*E$25+E$27)</f>
        <v>130</v>
      </c>
      <c r="N155" s="8">
        <f ca="1">IF(C155&gt;0,INDIRECT("Q"&amp;TEXT(M155,0)),(2*E$25)+1)</f>
        <v>101</v>
      </c>
      <c r="O155" s="8">
        <f ca="1">IF(C155&gt;0,INDIRECT("s"&amp;TEXT(M155,0)),(2*E$25)+1)</f>
        <v>101</v>
      </c>
    </row>
    <row r="156" spans="3:15" ht="12">
      <c r="C156" s="59"/>
      <c r="D156" s="62"/>
      <c r="M156" s="6"/>
      <c r="N156" s="6"/>
      <c r="O156" s="6"/>
    </row>
    <row r="157" spans="3:15" ht="12">
      <c r="C157" s="59"/>
      <c r="D157" s="59"/>
      <c r="M157" s="6"/>
      <c r="N157" s="6"/>
      <c r="O157" s="32"/>
    </row>
    <row r="158" spans="3:15" ht="12">
      <c r="C158" s="164" t="s">
        <v>168</v>
      </c>
      <c r="D158" s="165"/>
      <c r="M158" s="8"/>
      <c r="N158" s="8"/>
      <c r="O158" s="22"/>
    </row>
    <row r="159" spans="3:15" ht="12">
      <c r="C159" s="51">
        <v>0</v>
      </c>
      <c r="D159" s="61" t="str">
        <f ca="1">IF((C159&gt;0),INDIRECT("D"&amp;TEXT(M159,0)),"N/A")</f>
        <v>N/A</v>
      </c>
      <c r="M159" s="8">
        <f>IF((C159&gt;0),C159-$E$26+$E$27,2*E$25+E$27)</f>
        <v>130</v>
      </c>
      <c r="N159" s="8">
        <f ca="1">IF(C159&gt;0,INDIRECT("Q"&amp;TEXT(M159,0)),(2*E$25)+1)</f>
        <v>101</v>
      </c>
      <c r="O159" s="8">
        <f ca="1">IF(C159&gt;0,INDIRECT("s"&amp;TEXT(M159,0)),(2*E$25)+1)</f>
        <v>101</v>
      </c>
    </row>
    <row r="160" spans="3:15" ht="12">
      <c r="C160" s="51">
        <v>0</v>
      </c>
      <c r="D160" s="61" t="str">
        <f ca="1">IF((C160&gt;0),INDIRECT("D"&amp;TEXT(M160,0)),"N/A")</f>
        <v>N/A</v>
      </c>
      <c r="M160" s="8">
        <f>IF((C160&gt;0),C160-$E$26+$E$27,2*E$25+E$27)</f>
        <v>130</v>
      </c>
      <c r="N160" s="8">
        <f ca="1">IF(C160&gt;0,INDIRECT("Q"&amp;TEXT(M160,0)),(2*E$25)+1)</f>
        <v>101</v>
      </c>
      <c r="O160" s="8">
        <f ca="1">IF(C160&gt;0,INDIRECT("s"&amp;TEXT(M160,0)),(2*E$25)+1)</f>
        <v>101</v>
      </c>
    </row>
    <row r="161" spans="3:15" ht="12">
      <c r="C161" s="51">
        <v>0</v>
      </c>
      <c r="D161" s="61" t="str">
        <f ca="1">IF((C161&gt;0),INDIRECT("D"&amp;TEXT(M161,0)),"N/A")</f>
        <v>N/A</v>
      </c>
      <c r="M161" s="8">
        <f>IF((C161&gt;0),C161-$E$26+$E$27,2*E$25+E$27)</f>
        <v>130</v>
      </c>
      <c r="N161" s="8">
        <f ca="1">IF(C161&gt;0,INDIRECT("Q"&amp;TEXT(M161,0)),(2*E$25)+1)</f>
        <v>101</v>
      </c>
      <c r="O161" s="8">
        <f ca="1">IF(C161&gt;0,INDIRECT("s"&amp;TEXT(M161,0)),(2*E$25)+1)</f>
        <v>101</v>
      </c>
    </row>
    <row r="162" spans="3:15" ht="12">
      <c r="C162" s="51">
        <v>0</v>
      </c>
      <c r="D162" s="61" t="str">
        <f ca="1">IF((C162&gt;0),INDIRECT("D"&amp;TEXT(M162,0)),"N/A")</f>
        <v>N/A</v>
      </c>
      <c r="M162" s="8">
        <f>IF((C162&gt;0),C162-$E$26+$E$27,2*E$25+E$27)</f>
        <v>130</v>
      </c>
      <c r="N162" s="8">
        <f ca="1">IF(C162&gt;0,INDIRECT("Q"&amp;TEXT(M162,0)),(2*E$25)+1)</f>
        <v>101</v>
      </c>
      <c r="O162" s="8">
        <f ca="1">IF(C162&gt;0,INDIRECT("s"&amp;TEXT(M162,0)),(2*E$25)+1)</f>
        <v>101</v>
      </c>
    </row>
    <row r="163" spans="3:15" ht="12">
      <c r="C163" s="59"/>
      <c r="D163" s="62"/>
      <c r="M163" s="6"/>
      <c r="N163" s="6"/>
      <c r="O163" s="6"/>
    </row>
    <row r="164" spans="3:15" ht="12">
      <c r="C164" s="59"/>
      <c r="D164" s="59"/>
      <c r="M164" s="6"/>
      <c r="N164" s="6"/>
      <c r="O164" s="32"/>
    </row>
    <row r="165" spans="3:15" ht="12">
      <c r="C165" s="162" t="s">
        <v>162</v>
      </c>
      <c r="D165" s="162"/>
      <c r="M165" s="8"/>
      <c r="N165" s="8"/>
      <c r="O165" s="22"/>
    </row>
    <row r="166" spans="3:15" ht="12">
      <c r="C166" s="51">
        <v>0</v>
      </c>
      <c r="D166" s="61" t="str">
        <f ca="1">IF((C166&gt;0),INDIRECT("D"&amp;TEXT(M166,0)),"N/A")</f>
        <v>N/A</v>
      </c>
      <c r="M166" s="8">
        <f>IF((C166&gt;0),C166-$E$26+$E$27,2*E$25+E$27)</f>
        <v>130</v>
      </c>
      <c r="N166" s="8">
        <f ca="1">IF(C166&gt;0,INDIRECT("Q"&amp;TEXT(M166,0)),(2*E$25)+1)</f>
        <v>101</v>
      </c>
      <c r="O166" s="8">
        <f ca="1">IF(C166&gt;0,INDIRECT("s"&amp;TEXT(M166,0)),(2*E$25)+1)</f>
        <v>101</v>
      </c>
    </row>
    <row r="167" spans="3:15" ht="12">
      <c r="C167" s="51">
        <v>0</v>
      </c>
      <c r="D167" s="61" t="str">
        <f ca="1">IF((C167&gt;0),INDIRECT("D"&amp;TEXT(M167,0)),"N/A")</f>
        <v>N/A</v>
      </c>
      <c r="M167" s="8">
        <f>IF((C167&gt;0),C167-$E$26+$E$27,2*E$25+E$27)</f>
        <v>130</v>
      </c>
      <c r="N167" s="8">
        <f ca="1">IF(C167&gt;0,INDIRECT("Q"&amp;TEXT(M167,0)),(2*E$25)+1)</f>
        <v>101</v>
      </c>
      <c r="O167" s="8">
        <f ca="1">IF(C167&gt;0,INDIRECT("s"&amp;TEXT(M167,0)),(2*E$25)+1)</f>
        <v>101</v>
      </c>
    </row>
    <row r="168" spans="3:15" ht="12">
      <c r="C168" s="51">
        <v>0</v>
      </c>
      <c r="D168" s="61" t="str">
        <f ca="1">IF((C168&gt;0),INDIRECT("D"&amp;TEXT(M168,0)),"N/A")</f>
        <v>N/A</v>
      </c>
      <c r="M168" s="8">
        <f>IF((C168&gt;0),C168-$E$26+$E$27,2*E$25+E$27)</f>
        <v>130</v>
      </c>
      <c r="N168" s="8">
        <f ca="1">IF(C168&gt;0,INDIRECT("Q"&amp;TEXT(M168,0)),(2*E$25)+1)</f>
        <v>101</v>
      </c>
      <c r="O168" s="8">
        <f ca="1">IF(C168&gt;0,INDIRECT("s"&amp;TEXT(M168,0)),(2*E$25)+1)</f>
        <v>101</v>
      </c>
    </row>
    <row r="169" spans="3:15" ht="12">
      <c r="C169" s="51">
        <v>0</v>
      </c>
      <c r="D169" s="61" t="str">
        <f ca="1">IF((C169&gt;0),INDIRECT("D"&amp;TEXT(M169,0)),"N/A")</f>
        <v>N/A</v>
      </c>
      <c r="M169" s="8">
        <f>IF((C169&gt;0),C169-$E$26+$E$27,2*E$25+E$27)</f>
        <v>130</v>
      </c>
      <c r="N169" s="8">
        <f ca="1">IF(C169&gt;0,INDIRECT("Q"&amp;TEXT(M169,0)),(2*E$25)+1)</f>
        <v>101</v>
      </c>
      <c r="O169" s="8">
        <f ca="1">IF(C169&gt;0,INDIRECT("s"&amp;TEXT(M169,0)),(2*E$25)+1)</f>
        <v>101</v>
      </c>
    </row>
    <row r="170" spans="3:15" ht="12">
      <c r="C170" s="59"/>
      <c r="D170" s="62"/>
      <c r="M170" s="6"/>
      <c r="N170" s="6"/>
      <c r="O170" s="6"/>
    </row>
    <row r="171" spans="3:15" ht="12">
      <c r="C171" s="59"/>
      <c r="D171" s="59"/>
      <c r="M171" s="6"/>
      <c r="N171" s="6"/>
      <c r="O171" s="32"/>
    </row>
    <row r="172" spans="3:15" ht="12">
      <c r="C172" s="162" t="s">
        <v>161</v>
      </c>
      <c r="D172" s="162"/>
      <c r="M172" s="46"/>
      <c r="N172" s="8"/>
      <c r="O172" s="22"/>
    </row>
    <row r="173" spans="3:15" ht="12">
      <c r="C173" s="51">
        <v>0</v>
      </c>
      <c r="D173" s="61" t="str">
        <f ca="1">IF((C173&gt;0),INDIRECT("D"&amp;TEXT(M173,0)),"N/A")</f>
        <v>N/A</v>
      </c>
      <c r="M173" s="8">
        <f>IF((C173&gt;0),C173-$E$26+$E$27,2*E$25+E$27)</f>
        <v>130</v>
      </c>
      <c r="N173" s="8">
        <f ca="1">IF(C173&gt;0,INDIRECT("Q"&amp;TEXT(M173,0)),(2*E$25)+1)</f>
        <v>101</v>
      </c>
      <c r="O173" s="8">
        <f ca="1">IF(C173&gt;0,INDIRECT("s"&amp;TEXT(M173,0)),(2*E$25)+1)</f>
        <v>101</v>
      </c>
    </row>
    <row r="174" spans="3:15" ht="12">
      <c r="C174" s="51">
        <v>0</v>
      </c>
      <c r="D174" s="61" t="str">
        <f ca="1">IF((C174&gt;0),INDIRECT("D"&amp;TEXT(M174,0)),"N/A")</f>
        <v>N/A</v>
      </c>
      <c r="M174" s="8">
        <f>IF((C174&gt;0),C174-$E$26+$E$27,2*E$25+E$27)</f>
        <v>130</v>
      </c>
      <c r="N174" s="8">
        <f ca="1">IF(C174&gt;0,INDIRECT("Q"&amp;TEXT(M174,0)),(2*E$25)+1)</f>
        <v>101</v>
      </c>
      <c r="O174" s="8">
        <f ca="1">IF(C174&gt;0,INDIRECT("s"&amp;TEXT(M174,0)),(2*E$25)+1)</f>
        <v>101</v>
      </c>
    </row>
    <row r="175" spans="3:15" ht="12">
      <c r="C175" s="51">
        <v>0</v>
      </c>
      <c r="D175" s="61" t="str">
        <f ca="1">IF((C175&gt;0),INDIRECT("D"&amp;TEXT(M175,0)),"N/A")</f>
        <v>N/A</v>
      </c>
      <c r="M175" s="8">
        <f>IF((C175&gt;0),C175-$E$26+$E$27,2*E$25+E$27)</f>
        <v>130</v>
      </c>
      <c r="N175" s="8">
        <f ca="1">IF(C175&gt;0,INDIRECT("Q"&amp;TEXT(M175,0)),(2*E$25)+1)</f>
        <v>101</v>
      </c>
      <c r="O175" s="8">
        <f ca="1">IF(C175&gt;0,INDIRECT("s"&amp;TEXT(M175,0)),(2*E$25)+1)</f>
        <v>101</v>
      </c>
    </row>
    <row r="176" spans="3:15" ht="12">
      <c r="C176" s="51">
        <v>0</v>
      </c>
      <c r="D176" s="61" t="str">
        <f ca="1">IF((C176&gt;0),INDIRECT("D"&amp;TEXT(M176,0)),"N/A")</f>
        <v>N/A</v>
      </c>
      <c r="M176" s="8">
        <f>IF((C176&gt;0),C176-$E$26+$E$27,2*E$25+E$27)</f>
        <v>130</v>
      </c>
      <c r="N176" s="8">
        <f ca="1">IF(C176&gt;0,INDIRECT("Q"&amp;TEXT(M176,0)),(2*E$25)+1)</f>
        <v>101</v>
      </c>
      <c r="O176" s="8">
        <f ca="1">IF(C176&gt;0,INDIRECT("s"&amp;TEXT(M176,0)),(2*E$25)+1)</f>
        <v>101</v>
      </c>
    </row>
    <row r="177" spans="3:15" ht="12">
      <c r="C177" s="59"/>
      <c r="D177" s="62"/>
      <c r="M177" s="6"/>
      <c r="N177" s="6"/>
      <c r="O177" s="6"/>
    </row>
    <row r="178" spans="3:15" ht="12">
      <c r="C178" s="59"/>
      <c r="D178" s="59"/>
      <c r="M178" s="6"/>
      <c r="N178" s="6"/>
      <c r="O178" s="32"/>
    </row>
    <row r="179" spans="3:15" ht="12">
      <c r="C179" s="164" t="s">
        <v>160</v>
      </c>
      <c r="D179" s="165"/>
      <c r="M179" s="46"/>
      <c r="N179" s="8"/>
      <c r="O179" s="22"/>
    </row>
    <row r="180" spans="3:15" ht="12">
      <c r="C180" s="51">
        <v>0</v>
      </c>
      <c r="D180" s="61" t="str">
        <f ca="1">IF((C180&gt;0),INDIRECT("D"&amp;TEXT(M180,0)),"N/A")</f>
        <v>N/A</v>
      </c>
      <c r="M180" s="8">
        <f>IF((C180&gt;0),C180-$E$26+$E$27,2*E$25+E$27)</f>
        <v>130</v>
      </c>
      <c r="N180" s="8">
        <f ca="1">IF(C180&gt;0,INDIRECT("Q"&amp;TEXT(M180,0)),(2*E$25)+1)</f>
        <v>101</v>
      </c>
      <c r="O180" s="8">
        <f ca="1">IF(C180&gt;0,INDIRECT("s"&amp;TEXT(M180,0)),(2*E$25)+1)</f>
        <v>101</v>
      </c>
    </row>
    <row r="181" spans="3:15" ht="12">
      <c r="C181" s="51">
        <v>0</v>
      </c>
      <c r="D181" s="61" t="str">
        <f ca="1">IF((C181&gt;0),INDIRECT("D"&amp;TEXT(M181,0)),"N/A")</f>
        <v>N/A</v>
      </c>
      <c r="M181" s="8">
        <f>IF((C181&gt;0),C181-$E$26+$E$27,2*E$25+E$27)</f>
        <v>130</v>
      </c>
      <c r="N181" s="8">
        <f ca="1">IF(C181&gt;0,INDIRECT("Q"&amp;TEXT(M181,0)),(2*E$25)+1)</f>
        <v>101</v>
      </c>
      <c r="O181" s="8">
        <f ca="1">IF(C181&gt;0,INDIRECT("s"&amp;TEXT(M181,0)),(2*E$25)+1)</f>
        <v>101</v>
      </c>
    </row>
    <row r="182" spans="3:15" ht="12">
      <c r="C182" s="51">
        <v>0</v>
      </c>
      <c r="D182" s="61" t="str">
        <f ca="1">IF((C182&gt;0),INDIRECT("D"&amp;TEXT(M182,0)),"N/A")</f>
        <v>N/A</v>
      </c>
      <c r="M182" s="8">
        <f>IF((C182&gt;0),C182-$E$26+$E$27,2*E$25+E$27)</f>
        <v>130</v>
      </c>
      <c r="N182" s="8">
        <f ca="1">IF(C182&gt;0,INDIRECT("Q"&amp;TEXT(M182,0)),(2*E$25)+1)</f>
        <v>101</v>
      </c>
      <c r="O182" s="8">
        <f ca="1">IF(C182&gt;0,INDIRECT("s"&amp;TEXT(M182,0)),(2*E$25)+1)</f>
        <v>101</v>
      </c>
    </row>
    <row r="183" spans="3:15" ht="12">
      <c r="C183" s="51">
        <v>0</v>
      </c>
      <c r="D183" s="61" t="str">
        <f ca="1">IF((C183&gt;0),INDIRECT("D"&amp;TEXT(M183,0)),"N/A")</f>
        <v>N/A</v>
      </c>
      <c r="M183" s="8">
        <f>IF((C183&gt;0),C183-$E$26+$E$27,2*E$25+E$27)</f>
        <v>130</v>
      </c>
      <c r="N183" s="8">
        <f ca="1">IF(C183&gt;0,INDIRECT("Q"&amp;TEXT(M183,0)),(2*E$25)+1)</f>
        <v>101</v>
      </c>
      <c r="O183" s="8">
        <f ca="1">IF(C183&gt;0,INDIRECT("s"&amp;TEXT(M183,0)),(2*E$25)+1)</f>
        <v>101</v>
      </c>
    </row>
    <row r="184" spans="3:15" ht="12">
      <c r="C184" s="59"/>
      <c r="D184" s="62"/>
      <c r="M184" s="6"/>
      <c r="N184" s="6"/>
      <c r="O184" s="6"/>
    </row>
    <row r="185" spans="3:15" ht="12">
      <c r="C185" s="59"/>
      <c r="D185" s="59"/>
      <c r="M185" s="6"/>
      <c r="N185" s="6"/>
      <c r="O185" s="32"/>
    </row>
    <row r="186" spans="3:15" ht="12">
      <c r="C186" s="164" t="s">
        <v>159</v>
      </c>
      <c r="D186" s="165"/>
      <c r="M186" s="46"/>
      <c r="N186" s="8"/>
      <c r="O186" s="22"/>
    </row>
    <row r="187" spans="3:15" ht="12">
      <c r="C187" s="51">
        <v>0</v>
      </c>
      <c r="D187" s="61" t="str">
        <f ca="1">IF((C187&gt;0),INDIRECT("D"&amp;TEXT(M187,0)),"N/A")</f>
        <v>N/A</v>
      </c>
      <c r="M187" s="8">
        <f>IF((C187&gt;0),C187-$E$26+$E$27,2*E$25+E$27)</f>
        <v>130</v>
      </c>
      <c r="N187" s="8">
        <f ca="1">IF(C187&gt;0,INDIRECT("Q"&amp;TEXT(M187,0)),(2*E$25)+1)</f>
        <v>101</v>
      </c>
      <c r="O187" s="8">
        <f ca="1">IF(C187&gt;0,INDIRECT("s"&amp;TEXT(M187,0)),(2*E$25)+1)</f>
        <v>101</v>
      </c>
    </row>
    <row r="188" spans="3:15" ht="12">
      <c r="C188" s="51">
        <v>0</v>
      </c>
      <c r="D188" s="61" t="str">
        <f ca="1">IF((C188&gt;0),INDIRECT("D"&amp;TEXT(M188,0)),"N/A")</f>
        <v>N/A</v>
      </c>
      <c r="M188" s="8">
        <f>IF((C188&gt;0),C188-$E$26+$E$27,2*E$25+E$27)</f>
        <v>130</v>
      </c>
      <c r="N188" s="8">
        <f ca="1">IF(C188&gt;0,INDIRECT("Q"&amp;TEXT(M188,0)),(2*E$25)+1)</f>
        <v>101</v>
      </c>
      <c r="O188" s="8">
        <f ca="1">IF(C188&gt;0,INDIRECT("s"&amp;TEXT(M188,0)),(2*E$25)+1)</f>
        <v>101</v>
      </c>
    </row>
    <row r="189" spans="3:15" ht="12">
      <c r="C189" s="51">
        <v>0</v>
      </c>
      <c r="D189" s="61" t="str">
        <f ca="1">IF((C189&gt;0),INDIRECT("D"&amp;TEXT(M189,0)),"N/A")</f>
        <v>N/A</v>
      </c>
      <c r="M189" s="8">
        <f>IF((C189&gt;0),C189-$E$26+$E$27,2*E$25+E$27)</f>
        <v>130</v>
      </c>
      <c r="N189" s="8">
        <f ca="1">IF(C189&gt;0,INDIRECT("Q"&amp;TEXT(M189,0)),(2*E$25)+1)</f>
        <v>101</v>
      </c>
      <c r="O189" s="8">
        <f ca="1">IF(C189&gt;0,INDIRECT("s"&amp;TEXT(M189,0)),(2*E$25)+1)</f>
        <v>101</v>
      </c>
    </row>
    <row r="190" spans="3:15" ht="12">
      <c r="C190" s="51">
        <v>0</v>
      </c>
      <c r="D190" s="61" t="str">
        <f ca="1">IF((C190&gt;0),INDIRECT("D"&amp;TEXT(M190,0)),"N/A")</f>
        <v>N/A</v>
      </c>
      <c r="M190" s="8">
        <f>IF((C190&gt;0),C190-$E$26+$E$27,2*E$25+E$27)</f>
        <v>130</v>
      </c>
      <c r="N190" s="8">
        <f ca="1">IF(C190&gt;0,INDIRECT("Q"&amp;TEXT(M190,0)),(2*E$25)+1)</f>
        <v>101</v>
      </c>
      <c r="O190" s="8">
        <f ca="1">IF(C190&gt;0,INDIRECT("s"&amp;TEXT(M190,0)),(2*E$25)+1)</f>
        <v>101</v>
      </c>
    </row>
    <row r="191" spans="3:15" ht="12">
      <c r="C191" s="59"/>
      <c r="D191" s="62"/>
      <c r="M191" s="6"/>
      <c r="N191" s="6"/>
      <c r="O191" s="6"/>
    </row>
    <row r="192" spans="3:15" ht="12">
      <c r="C192" s="59"/>
      <c r="D192" s="59"/>
      <c r="M192" s="6"/>
      <c r="N192" s="6"/>
      <c r="O192" s="32"/>
    </row>
    <row r="193" spans="3:15" ht="12">
      <c r="C193" s="164" t="s">
        <v>158</v>
      </c>
      <c r="D193" s="165"/>
      <c r="M193" s="46"/>
      <c r="N193" s="8"/>
      <c r="O193" s="22"/>
    </row>
    <row r="194" spans="3:15" ht="12">
      <c r="C194" s="51">
        <v>0</v>
      </c>
      <c r="D194" s="61" t="str">
        <f ca="1">IF((C194&gt;0),INDIRECT("D"&amp;TEXT(M194,0)),"N/A")</f>
        <v>N/A</v>
      </c>
      <c r="M194" s="8">
        <f>IF((C194&gt;0),C194-$E$26+$E$27,2*E$25+E$27)</f>
        <v>130</v>
      </c>
      <c r="N194" s="8">
        <f ca="1">IF(C194&gt;0,INDIRECT("Q"&amp;TEXT(M194,0)),(2*E$25)+1)</f>
        <v>101</v>
      </c>
      <c r="O194" s="8">
        <f ca="1">IF(C194&gt;0,INDIRECT("s"&amp;TEXT(M194,0)),(2*E$25)+1)</f>
        <v>101</v>
      </c>
    </row>
    <row r="195" spans="3:15" ht="12">
      <c r="C195" s="51">
        <v>0</v>
      </c>
      <c r="D195" s="61" t="str">
        <f ca="1">IF((C195&gt;0),INDIRECT("D"&amp;TEXT(M195,0)),"N/A")</f>
        <v>N/A</v>
      </c>
      <c r="M195" s="8">
        <f>IF((C195&gt;0),C195-$E$26+$E$27,2*E$25+E$27)</f>
        <v>130</v>
      </c>
      <c r="N195" s="8">
        <f ca="1">IF(C195&gt;0,INDIRECT("Q"&amp;TEXT(M195,0)),(2*E$25)+1)</f>
        <v>101</v>
      </c>
      <c r="O195" s="8">
        <f ca="1">IF(C195&gt;0,INDIRECT("s"&amp;TEXT(M195,0)),(2*E$25)+1)</f>
        <v>101</v>
      </c>
    </row>
    <row r="196" spans="3:15" ht="12">
      <c r="C196" s="51">
        <v>0</v>
      </c>
      <c r="D196" s="61" t="str">
        <f ca="1">IF((C196&gt;0),INDIRECT("D"&amp;TEXT(M196,0)),"N/A")</f>
        <v>N/A</v>
      </c>
      <c r="M196" s="8">
        <f>IF((C196&gt;0),C196-$E$26+$E$27,2*E$25+E$27)</f>
        <v>130</v>
      </c>
      <c r="N196" s="8">
        <f ca="1">IF(C196&gt;0,INDIRECT("Q"&amp;TEXT(M196,0)),(2*E$25)+1)</f>
        <v>101</v>
      </c>
      <c r="O196" s="8">
        <f ca="1">IF(C196&gt;0,INDIRECT("s"&amp;TEXT(M196,0)),(2*E$25)+1)</f>
        <v>101</v>
      </c>
    </row>
    <row r="197" spans="3:15" ht="12">
      <c r="C197" s="51">
        <v>0</v>
      </c>
      <c r="D197" s="61" t="str">
        <f ca="1">IF((C197&gt;0),INDIRECT("D"&amp;TEXT(M197,0)),"N/A")</f>
        <v>N/A</v>
      </c>
      <c r="M197" s="8">
        <f>IF((C197&gt;0),C197-$E$26+$E$27,2*E$25+E$27)</f>
        <v>130</v>
      </c>
      <c r="N197" s="8">
        <f ca="1">IF(C197&gt;0,INDIRECT("Q"&amp;TEXT(M197,0)),(2*E$25)+1)</f>
        <v>101</v>
      </c>
      <c r="O197" s="8">
        <f ca="1">IF(C197&gt;0,INDIRECT("s"&amp;TEXT(M197,0)),(2*E$25)+1)</f>
        <v>101</v>
      </c>
    </row>
    <row r="198" spans="3:15" ht="12">
      <c r="C198" s="59"/>
      <c r="D198" s="62"/>
      <c r="M198" s="6"/>
      <c r="N198" s="6"/>
      <c r="O198" s="6"/>
    </row>
    <row r="199" spans="3:15" ht="12">
      <c r="C199" s="59"/>
      <c r="D199" s="59"/>
      <c r="M199" s="6"/>
      <c r="N199" s="6"/>
      <c r="O199" s="32"/>
    </row>
    <row r="200" spans="3:15" ht="12">
      <c r="C200" s="164" t="s">
        <v>157</v>
      </c>
      <c r="D200" s="165"/>
      <c r="M200" s="46"/>
      <c r="N200" s="8"/>
      <c r="O200" s="22"/>
    </row>
    <row r="201" spans="3:15" ht="12">
      <c r="C201" s="51">
        <v>0</v>
      </c>
      <c r="D201" s="61" t="str">
        <f ca="1">IF((C201&gt;0),INDIRECT("D"&amp;TEXT(M201,0)),"N/A")</f>
        <v>N/A</v>
      </c>
      <c r="M201" s="8">
        <f>IF((C201&gt;0),C201-$E$26+$E$27,2*E$25+E$27)</f>
        <v>130</v>
      </c>
      <c r="N201" s="8">
        <f ca="1">IF(C201&gt;0,INDIRECT("Q"&amp;TEXT(M201,0)),(2*E$25)+1)</f>
        <v>101</v>
      </c>
      <c r="O201" s="8">
        <f ca="1">IF(C201&gt;0,INDIRECT("s"&amp;TEXT(M201,0)),(2*E$25)+1)</f>
        <v>101</v>
      </c>
    </row>
    <row r="202" spans="3:15" ht="12">
      <c r="C202" s="51">
        <v>0</v>
      </c>
      <c r="D202" s="61" t="str">
        <f ca="1">IF((C202&gt;0),INDIRECT("D"&amp;TEXT(M202,0)),"N/A")</f>
        <v>N/A</v>
      </c>
      <c r="M202" s="8">
        <f>IF((C202&gt;0),C202-$E$26+$E$27,2*E$25+E$27)</f>
        <v>130</v>
      </c>
      <c r="N202" s="8">
        <f ca="1">IF(C202&gt;0,INDIRECT("Q"&amp;TEXT(M202,0)),(2*E$25)+1)</f>
        <v>101</v>
      </c>
      <c r="O202" s="8">
        <f ca="1">IF(C202&gt;0,INDIRECT("s"&amp;TEXT(M202,0)),(2*E$25)+1)</f>
        <v>101</v>
      </c>
    </row>
    <row r="203" spans="3:15" ht="12">
      <c r="C203" s="51">
        <v>0</v>
      </c>
      <c r="D203" s="61" t="str">
        <f ca="1">IF((C203&gt;0),INDIRECT("D"&amp;TEXT(M203,0)),"N/A")</f>
        <v>N/A</v>
      </c>
      <c r="M203" s="8">
        <f>IF((C203&gt;0),C203-$E$26+$E$27,2*E$25+E$27)</f>
        <v>130</v>
      </c>
      <c r="N203" s="8">
        <f ca="1">IF(C203&gt;0,INDIRECT("Q"&amp;TEXT(M203,0)),(2*E$25)+1)</f>
        <v>101</v>
      </c>
      <c r="O203" s="8">
        <f ca="1">IF(C203&gt;0,INDIRECT("s"&amp;TEXT(M203,0)),(2*E$25)+1)</f>
        <v>101</v>
      </c>
    </row>
    <row r="204" spans="3:15" ht="12">
      <c r="C204" s="51">
        <v>0</v>
      </c>
      <c r="D204" s="61" t="str">
        <f ca="1">IF((C204&gt;0),INDIRECT("D"&amp;TEXT(M204,0)),"N/A")</f>
        <v>N/A</v>
      </c>
      <c r="M204" s="8">
        <f>IF((C204&gt;0),C204-$E$26+$E$27,2*E$25+E$27)</f>
        <v>130</v>
      </c>
      <c r="N204" s="8">
        <f ca="1">IF(C204&gt;0,INDIRECT("Q"&amp;TEXT(M204,0)),(2*E$25)+1)</f>
        <v>101</v>
      </c>
      <c r="O204" s="8">
        <f ca="1">IF(C204&gt;0,INDIRECT("s"&amp;TEXT(M204,0)),(2*E$25)+1)</f>
        <v>101</v>
      </c>
    </row>
    <row r="205" spans="3:15" ht="12">
      <c r="C205" s="59"/>
      <c r="D205" s="62"/>
      <c r="M205" s="6"/>
      <c r="N205" s="6"/>
      <c r="O205" s="6"/>
    </row>
    <row r="206" spans="3:15" ht="12">
      <c r="C206" s="60"/>
      <c r="D206" s="60"/>
      <c r="M206"/>
      <c r="N206"/>
      <c r="O206" s="20"/>
    </row>
    <row r="207" spans="3:15" ht="12">
      <c r="C207" s="164" t="s">
        <v>156</v>
      </c>
      <c r="D207" s="165"/>
      <c r="M207" s="46"/>
      <c r="N207" s="8"/>
      <c r="O207" s="22"/>
    </row>
    <row r="208" spans="3:15" ht="12">
      <c r="C208" s="51">
        <v>0</v>
      </c>
      <c r="D208" s="61" t="str">
        <f ca="1">IF((C208&gt;0),INDIRECT("D"&amp;TEXT(M208,0)),"N/A")</f>
        <v>N/A</v>
      </c>
      <c r="M208" s="8">
        <f>IF((C208&gt;0),C208-$E$26+$E$27,2*E$25+E$27)</f>
        <v>130</v>
      </c>
      <c r="N208" s="8">
        <f ca="1">IF(C208&gt;0,INDIRECT("Q"&amp;TEXT(M208,0)),(2*E$25)+1)</f>
        <v>101</v>
      </c>
      <c r="O208" s="8">
        <f ca="1">IF(C208&gt;0,INDIRECT("s"&amp;TEXT(M208,0)),(2*E$25)+1)</f>
        <v>101</v>
      </c>
    </row>
    <row r="209" spans="3:15" ht="12">
      <c r="C209" s="51">
        <v>0</v>
      </c>
      <c r="D209" s="61" t="str">
        <f ca="1">IF((C209&gt;0),INDIRECT("D"&amp;TEXT(M209,0)),"N/A")</f>
        <v>N/A</v>
      </c>
      <c r="M209" s="8">
        <f>IF((C209&gt;0),C209-$E$26+$E$27,2*E$25+E$27)</f>
        <v>130</v>
      </c>
      <c r="N209" s="8">
        <f ca="1">IF(C209&gt;0,INDIRECT("Q"&amp;TEXT(M209,0)),(2*E$25)+1)</f>
        <v>101</v>
      </c>
      <c r="O209" s="8">
        <f ca="1">IF(C209&gt;0,INDIRECT("s"&amp;TEXT(M209,0)),(2*E$25)+1)</f>
        <v>101</v>
      </c>
    </row>
    <row r="210" spans="3:15" ht="12">
      <c r="C210" s="51">
        <v>0</v>
      </c>
      <c r="D210" s="61" t="str">
        <f ca="1">IF((C210&gt;0),INDIRECT("D"&amp;TEXT(M210,0)),"N/A")</f>
        <v>N/A</v>
      </c>
      <c r="M210" s="8">
        <f>IF((C210&gt;0),C210-$E$26+$E$27,2*E$25+E$27)</f>
        <v>130</v>
      </c>
      <c r="N210" s="8">
        <f ca="1">IF(C210&gt;0,INDIRECT("Q"&amp;TEXT(M210,0)),(2*E$25)+1)</f>
        <v>101</v>
      </c>
      <c r="O210" s="8">
        <f ca="1">IF(C210&gt;0,INDIRECT("s"&amp;TEXT(M210,0)),(2*E$25)+1)</f>
        <v>101</v>
      </c>
    </row>
    <row r="211" spans="3:15" ht="12">
      <c r="C211" s="51">
        <v>0</v>
      </c>
      <c r="D211" s="61" t="str">
        <f ca="1">IF((C211&gt;0),INDIRECT("D"&amp;TEXT(M211,0)),"N/A")</f>
        <v>N/A</v>
      </c>
      <c r="M211" s="8">
        <f>IF((C211&gt;0),C211-$E$26+$E$27,2*E$25+E$27)</f>
        <v>130</v>
      </c>
      <c r="N211" s="8">
        <f ca="1">IF(C211&gt;0,INDIRECT("Q"&amp;TEXT(M211,0)),(2*E$25)+1)</f>
        <v>101</v>
      </c>
      <c r="O211" s="8">
        <f ca="1">IF(C211&gt;0,INDIRECT("s"&amp;TEXT(M211,0)),(2*E$25)+1)</f>
        <v>101</v>
      </c>
    </row>
    <row r="212" spans="13:15" ht="12">
      <c r="M212"/>
      <c r="N212"/>
      <c r="O212" s="20"/>
    </row>
    <row r="213" spans="13:15" ht="12">
      <c r="M213" s="6"/>
      <c r="N213"/>
      <c r="O213" s="20"/>
    </row>
    <row r="214" spans="3:15" ht="12">
      <c r="C214" s="164" t="s">
        <v>73</v>
      </c>
      <c r="D214" s="165"/>
      <c r="M214" s="46"/>
      <c r="N214" s="8"/>
      <c r="O214" s="22"/>
    </row>
    <row r="215" spans="3:15" ht="12">
      <c r="C215" s="51">
        <v>0</v>
      </c>
      <c r="D215" s="61" t="str">
        <f ca="1">IF((C215&gt;0),INDIRECT("D"&amp;TEXT(M215,0)),"N/A")</f>
        <v>N/A</v>
      </c>
      <c r="M215" s="8">
        <f>IF((C215&gt;0),C215-$E$26+$E$27,2*E$25+E$27)</f>
        <v>130</v>
      </c>
      <c r="N215" s="8">
        <f ca="1">IF(C215&gt;0,INDIRECT("Q"&amp;TEXT(M215,0)),(2*E$25)+1)</f>
        <v>101</v>
      </c>
      <c r="O215" s="8">
        <f ca="1">IF(C215&gt;0,INDIRECT("s"&amp;TEXT(M215,0)),(2*E$25)+1)</f>
        <v>101</v>
      </c>
    </row>
    <row r="216" spans="3:15" ht="12">
      <c r="C216" s="51">
        <v>0</v>
      </c>
      <c r="D216" s="61" t="str">
        <f ca="1">IF((C216&gt;0),INDIRECT("D"&amp;TEXT(M216,0)),"N/A")</f>
        <v>N/A</v>
      </c>
      <c r="M216" s="8">
        <f>IF((C216&gt;0),C216-$E$26+$E$27,2*E$25+E$27)</f>
        <v>130</v>
      </c>
      <c r="N216" s="8">
        <f ca="1">IF(C216&gt;0,INDIRECT("Q"&amp;TEXT(M216,0)),(2*E$25)+1)</f>
        <v>101</v>
      </c>
      <c r="O216" s="8">
        <f ca="1">IF(C216&gt;0,INDIRECT("s"&amp;TEXT(M216,0)),(2*E$25)+1)</f>
        <v>101</v>
      </c>
    </row>
    <row r="217" spans="3:15" ht="12">
      <c r="C217" s="51">
        <v>0</v>
      </c>
      <c r="D217" s="61" t="str">
        <f ca="1">IF((C217&gt;0),INDIRECT("D"&amp;TEXT(M217,0)),"N/A")</f>
        <v>N/A</v>
      </c>
      <c r="M217" s="8">
        <f>IF((C217&gt;0),C217-$E$26+$E$27,2*E$25+E$27)</f>
        <v>130</v>
      </c>
      <c r="N217" s="8">
        <f ca="1">IF(C217&gt;0,INDIRECT("Q"&amp;TEXT(M217,0)),(2*E$25)+1)</f>
        <v>101</v>
      </c>
      <c r="O217" s="8">
        <f ca="1">IF(C217&gt;0,INDIRECT("s"&amp;TEXT(M217,0)),(2*E$25)+1)</f>
        <v>101</v>
      </c>
    </row>
    <row r="218" spans="3:15" ht="12">
      <c r="C218" s="51">
        <v>0</v>
      </c>
      <c r="D218" s="61" t="str">
        <f ca="1">IF((C218&gt;0),INDIRECT("D"&amp;TEXT(M218,0)),"N/A")</f>
        <v>N/A</v>
      </c>
      <c r="M218" s="8">
        <f>IF((C218&gt;0),C218-$E$26+$E$27,2*E$25+E$27)</f>
        <v>130</v>
      </c>
      <c r="N218" s="8">
        <f ca="1">IF(C218&gt;0,INDIRECT("Q"&amp;TEXT(M218,0)),(2*E$25)+1)</f>
        <v>101</v>
      </c>
      <c r="O218" s="8">
        <f ca="1">IF(C218&gt;0,INDIRECT("s"&amp;TEXT(M218,0)),(2*E$25)+1)</f>
        <v>101</v>
      </c>
    </row>
  </sheetData>
  <sheetProtection sheet="1" objects="1" scenarios="1"/>
  <mergeCells count="21">
    <mergeCell ref="C207:D207"/>
    <mergeCell ref="C214:D214"/>
    <mergeCell ref="C179:D179"/>
    <mergeCell ref="C186:D186"/>
    <mergeCell ref="C193:D193"/>
    <mergeCell ref="C200:D200"/>
    <mergeCell ref="C130:D130"/>
    <mergeCell ref="C137:D137"/>
    <mergeCell ref="C165:D165"/>
    <mergeCell ref="C172:D172"/>
    <mergeCell ref="C158:D158"/>
    <mergeCell ref="C144:D144"/>
    <mergeCell ref="C151:D151"/>
    <mergeCell ref="C116:D116"/>
    <mergeCell ref="C123:D123"/>
    <mergeCell ref="C109:D109"/>
    <mergeCell ref="J28:K28"/>
    <mergeCell ref="H28:I28"/>
    <mergeCell ref="C95:D95"/>
    <mergeCell ref="C102:D102"/>
    <mergeCell ref="C93:D93"/>
  </mergeCells>
  <dataValidations count="3">
    <dataValidation type="list" allowBlank="1" showInputMessage="1" showErrorMessage="1" sqref="G21 G30:G89">
      <formula1>$G$6:$G$7</formula1>
    </dataValidation>
    <dataValidation type="list" allowBlank="1" showInputMessage="1" showErrorMessage="1" sqref="F21 F30:F89">
      <formula1>$F$5:$F$9</formula1>
    </dataValidation>
    <dataValidation type="list" allowBlank="1" showInputMessage="1" showErrorMessage="1" sqref="E30:E89">
      <formula1>$E$6:$E$10</formula1>
    </dataValidation>
  </dataValidations>
  <printOptions/>
  <pageMargins left="0.25" right="0.25" top="0.5" bottom="0.5" header="0.5" footer="0.5"/>
  <pageSetup fitToHeight="1" fitToWidth="1" horizontalDpi="600" verticalDpi="600" orientation="landscape" scale="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07"/>
  <sheetViews>
    <sheetView workbookViewId="0" topLeftCell="A5">
      <pane xSplit="2260" ySplit="1040" topLeftCell="A19" activePane="bottomRight" state="split"/>
      <selection pane="topLeft" activeCell="X8" sqref="X8"/>
      <selection pane="topRight" activeCell="D7" sqref="D7"/>
      <selection pane="bottomLeft" activeCell="A49" sqref="A49"/>
      <selection pane="bottomRight" activeCell="Q21" sqref="Q21"/>
    </sheetView>
  </sheetViews>
  <sheetFormatPr defaultColWidth="11.421875" defaultRowHeight="12.75"/>
  <cols>
    <col min="1" max="1" width="3.28125" style="0" customWidth="1"/>
    <col min="2" max="2" width="5.8515625" style="0" customWidth="1"/>
    <col min="3" max="3" width="6.28125" style="0" customWidth="1"/>
    <col min="4" max="4" width="2.421875" style="20" customWidth="1"/>
    <col min="5" max="7" width="9.140625" style="5" customWidth="1"/>
    <col min="8" max="8" width="2.421875" style="5" customWidth="1"/>
    <col min="9" max="11" width="9.140625" style="5" customWidth="1"/>
    <col min="12" max="12" width="2.140625" style="5" customWidth="1"/>
    <col min="13" max="15" width="9.140625" style="5" customWidth="1"/>
    <col min="16" max="16" width="2.8515625" style="5" customWidth="1"/>
    <col min="17" max="19" width="9.140625" style="5" customWidth="1"/>
    <col min="20" max="20" width="2.28125" style="5" customWidth="1"/>
    <col min="21" max="23" width="9.140625" style="5" customWidth="1"/>
    <col min="24" max="25" width="9.140625" style="3" customWidth="1"/>
    <col min="26" max="26" width="16.421875" style="3" customWidth="1"/>
    <col min="27" max="43" width="9.140625" style="3" customWidth="1"/>
    <col min="44" max="16384" width="8.8515625" style="0" customWidth="1"/>
  </cols>
  <sheetData>
    <row r="2" ht="16.5">
      <c r="B2" s="1" t="str">
        <f>Competitors!A2</f>
        <v>2008 Fall Foliage Match and Jim Knapp Memorial Trophy</v>
      </c>
    </row>
    <row r="3" spans="2:6" ht="12">
      <c r="B3" t="str">
        <f>Competitors!A3</f>
        <v>Hopkinton, MA</v>
      </c>
      <c r="D3"/>
      <c r="E3" t="str">
        <f>Competitors!D3</f>
        <v>Day 1:</v>
      </c>
      <c r="F3" s="113">
        <f>Competitors!E3</f>
        <v>39725</v>
      </c>
    </row>
    <row r="4" ht="12.75" thickBot="1">
      <c r="B4" s="17"/>
    </row>
    <row r="5" spans="5:25" ht="12.75" thickBot="1">
      <c r="E5" s="169" t="s">
        <v>43</v>
      </c>
      <c r="F5" s="170"/>
      <c r="G5" s="171"/>
      <c r="I5" s="166" t="s">
        <v>44</v>
      </c>
      <c r="J5" s="172"/>
      <c r="K5" s="173"/>
      <c r="M5" s="166" t="s">
        <v>93</v>
      </c>
      <c r="N5" s="172"/>
      <c r="O5" s="173"/>
      <c r="Q5" s="166" t="s">
        <v>0</v>
      </c>
      <c r="R5" s="172"/>
      <c r="S5" s="173"/>
      <c r="U5" s="166" t="s">
        <v>135</v>
      </c>
      <c r="V5" s="167"/>
      <c r="W5" s="167"/>
      <c r="X5" s="167"/>
      <c r="Y5" s="168"/>
    </row>
    <row r="6" spans="2:43" s="2" customFormat="1" ht="24">
      <c r="B6" s="38" t="s">
        <v>33</v>
      </c>
      <c r="C6" s="40" t="s">
        <v>34</v>
      </c>
      <c r="D6" s="16"/>
      <c r="E6" s="9" t="s">
        <v>38</v>
      </c>
      <c r="F6" s="10" t="s">
        <v>39</v>
      </c>
      <c r="G6" s="11" t="s">
        <v>40</v>
      </c>
      <c r="H6" s="4"/>
      <c r="I6" s="9" t="s">
        <v>38</v>
      </c>
      <c r="J6" s="10" t="s">
        <v>39</v>
      </c>
      <c r="K6" s="11" t="s">
        <v>42</v>
      </c>
      <c r="L6" s="4"/>
      <c r="M6" s="9" t="s">
        <v>38</v>
      </c>
      <c r="N6" s="10" t="s">
        <v>39</v>
      </c>
      <c r="O6" s="11" t="s">
        <v>42</v>
      </c>
      <c r="P6" s="4"/>
      <c r="Q6" s="9" t="s">
        <v>38</v>
      </c>
      <c r="R6" s="10" t="s">
        <v>39</v>
      </c>
      <c r="S6" s="11" t="s">
        <v>42</v>
      </c>
      <c r="T6" s="4"/>
      <c r="U6" s="9" t="s">
        <v>136</v>
      </c>
      <c r="V6" s="10" t="s">
        <v>137</v>
      </c>
      <c r="W6" s="10" t="s">
        <v>138</v>
      </c>
      <c r="X6" s="10" t="s">
        <v>139</v>
      </c>
      <c r="Y6" s="11" t="s">
        <v>120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2:43" s="2" customFormat="1" ht="12">
      <c r="B7" s="107">
        <v>1</v>
      </c>
      <c r="C7" s="108">
        <v>1</v>
      </c>
      <c r="D7" s="16"/>
      <c r="E7" s="118"/>
      <c r="F7" s="119"/>
      <c r="G7" s="122">
        <f aca="true" t="shared" si="0" ref="G7:G70">SUM(E7:F7)</f>
        <v>0</v>
      </c>
      <c r="H7" s="4"/>
      <c r="I7" s="118"/>
      <c r="J7" s="119"/>
      <c r="K7" s="122">
        <f>SUM(I7:J7)</f>
        <v>0</v>
      </c>
      <c r="L7" s="4"/>
      <c r="M7" s="118"/>
      <c r="N7" s="119"/>
      <c r="O7" s="122">
        <f>SUM(M7:N7)</f>
        <v>0</v>
      </c>
      <c r="P7" s="4"/>
      <c r="Q7" s="118"/>
      <c r="R7" s="119"/>
      <c r="S7" s="122">
        <f>SUM(Q7:R7)</f>
        <v>0</v>
      </c>
      <c r="T7" s="4"/>
      <c r="U7" s="118"/>
      <c r="V7" s="119"/>
      <c r="W7" s="119"/>
      <c r="X7" s="119"/>
      <c r="Y7" s="19">
        <f>SUM(U7:X7)</f>
        <v>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2:25" ht="18" customHeight="1">
      <c r="B8" s="109">
        <v>1</v>
      </c>
      <c r="C8" s="110">
        <v>2</v>
      </c>
      <c r="E8" s="120"/>
      <c r="F8" s="106"/>
      <c r="G8" s="122">
        <f t="shared" si="0"/>
        <v>0</v>
      </c>
      <c r="I8" s="120"/>
      <c r="J8" s="106"/>
      <c r="K8" s="122">
        <f>SUM(I8:J8)</f>
        <v>0</v>
      </c>
      <c r="M8" s="120"/>
      <c r="N8" s="106"/>
      <c r="O8" s="122">
        <f>SUM(M8:N8)</f>
        <v>0</v>
      </c>
      <c r="Q8" s="120"/>
      <c r="R8" s="106"/>
      <c r="S8" s="122">
        <f>SUM(Q8:R8)</f>
        <v>0</v>
      </c>
      <c r="U8" s="120">
        <f>G8</f>
        <v>0</v>
      </c>
      <c r="V8" s="106">
        <f>K8</f>
        <v>0</v>
      </c>
      <c r="W8" s="106">
        <f>O8</f>
        <v>0</v>
      </c>
      <c r="X8" s="121">
        <f>S8</f>
        <v>0</v>
      </c>
      <c r="Y8" s="19">
        <f>SUM(U8:X8)</f>
        <v>0</v>
      </c>
    </row>
    <row r="9" spans="2:25" ht="18" customHeight="1">
      <c r="B9" s="109">
        <v>1</v>
      </c>
      <c r="C9" s="110">
        <v>3</v>
      </c>
      <c r="E9" s="120"/>
      <c r="F9" s="106"/>
      <c r="G9" s="122">
        <f t="shared" si="0"/>
        <v>0</v>
      </c>
      <c r="I9" s="120"/>
      <c r="J9" s="106"/>
      <c r="K9" s="122">
        <f aca="true" t="shared" si="1" ref="K9:K72">SUM(I9:J9)</f>
        <v>0</v>
      </c>
      <c r="M9" s="120"/>
      <c r="N9" s="106"/>
      <c r="O9" s="122">
        <f aca="true" t="shared" si="2" ref="O9:O72">SUM(M9:N9)</f>
        <v>0</v>
      </c>
      <c r="Q9" s="120"/>
      <c r="R9" s="106"/>
      <c r="S9" s="122">
        <f aca="true" t="shared" si="3" ref="S9:S72">SUM(Q9:R9)</f>
        <v>0</v>
      </c>
      <c r="U9" s="120">
        <f aca="true" t="shared" si="4" ref="U9:U72">G9</f>
        <v>0</v>
      </c>
      <c r="V9" s="106">
        <f aca="true" t="shared" si="5" ref="V9:V72">K9</f>
        <v>0</v>
      </c>
      <c r="W9" s="106">
        <f aca="true" t="shared" si="6" ref="W9:W72">O9</f>
        <v>0</v>
      </c>
      <c r="X9" s="121">
        <f aca="true" t="shared" si="7" ref="X9:X72">S9</f>
        <v>0</v>
      </c>
      <c r="Y9" s="19">
        <f aca="true" t="shared" si="8" ref="Y9:Y72">SUM(U9:X9)</f>
        <v>0</v>
      </c>
    </row>
    <row r="10" spans="2:25" ht="18" customHeight="1">
      <c r="B10" s="109">
        <v>1</v>
      </c>
      <c r="C10" s="110">
        <v>4</v>
      </c>
      <c r="E10" s="120"/>
      <c r="F10" s="106"/>
      <c r="G10" s="122">
        <f t="shared" si="0"/>
        <v>0</v>
      </c>
      <c r="I10" s="120"/>
      <c r="J10" s="106"/>
      <c r="K10" s="122">
        <f t="shared" si="1"/>
        <v>0</v>
      </c>
      <c r="M10" s="120"/>
      <c r="N10" s="106"/>
      <c r="O10" s="122">
        <f t="shared" si="2"/>
        <v>0</v>
      </c>
      <c r="Q10" s="120"/>
      <c r="R10" s="106"/>
      <c r="S10" s="122">
        <f t="shared" si="3"/>
        <v>0</v>
      </c>
      <c r="U10" s="120">
        <f t="shared" si="4"/>
        <v>0</v>
      </c>
      <c r="V10" s="106">
        <f t="shared" si="5"/>
        <v>0</v>
      </c>
      <c r="W10" s="106">
        <f t="shared" si="6"/>
        <v>0</v>
      </c>
      <c r="X10" s="121">
        <f t="shared" si="7"/>
        <v>0</v>
      </c>
      <c r="Y10" s="19">
        <f t="shared" si="8"/>
        <v>0</v>
      </c>
    </row>
    <row r="11" spans="2:25" ht="18" customHeight="1">
      <c r="B11" s="109">
        <v>1</v>
      </c>
      <c r="C11" s="110">
        <v>5</v>
      </c>
      <c r="E11" s="120"/>
      <c r="F11" s="106"/>
      <c r="G11" s="122">
        <f t="shared" si="0"/>
        <v>0</v>
      </c>
      <c r="I11" s="120"/>
      <c r="J11" s="106"/>
      <c r="K11" s="122">
        <f t="shared" si="1"/>
        <v>0</v>
      </c>
      <c r="M11" s="120"/>
      <c r="N11" s="106"/>
      <c r="O11" s="122">
        <f t="shared" si="2"/>
        <v>0</v>
      </c>
      <c r="Q11" s="120"/>
      <c r="R11" s="106"/>
      <c r="S11" s="122">
        <f t="shared" si="3"/>
        <v>0</v>
      </c>
      <c r="U11" s="120">
        <f t="shared" si="4"/>
        <v>0</v>
      </c>
      <c r="V11" s="106">
        <f t="shared" si="5"/>
        <v>0</v>
      </c>
      <c r="W11" s="106">
        <f t="shared" si="6"/>
        <v>0</v>
      </c>
      <c r="X11" s="121">
        <f t="shared" si="7"/>
        <v>0</v>
      </c>
      <c r="Y11" s="19">
        <f t="shared" si="8"/>
        <v>0</v>
      </c>
    </row>
    <row r="12" spans="2:25" ht="18" customHeight="1">
      <c r="B12" s="109">
        <v>1</v>
      </c>
      <c r="C12" s="110">
        <v>6</v>
      </c>
      <c r="E12" s="120"/>
      <c r="F12" s="106"/>
      <c r="G12" s="122">
        <f t="shared" si="0"/>
        <v>0</v>
      </c>
      <c r="I12" s="120"/>
      <c r="J12" s="106"/>
      <c r="K12" s="122">
        <f t="shared" si="1"/>
        <v>0</v>
      </c>
      <c r="M12" s="120"/>
      <c r="N12" s="106"/>
      <c r="O12" s="122">
        <f t="shared" si="2"/>
        <v>0</v>
      </c>
      <c r="Q12" s="120"/>
      <c r="R12" s="106"/>
      <c r="S12" s="122">
        <f t="shared" si="3"/>
        <v>0</v>
      </c>
      <c r="U12" s="120">
        <f t="shared" si="4"/>
        <v>0</v>
      </c>
      <c r="V12" s="106">
        <f t="shared" si="5"/>
        <v>0</v>
      </c>
      <c r="W12" s="106">
        <f t="shared" si="6"/>
        <v>0</v>
      </c>
      <c r="X12" s="121">
        <f t="shared" si="7"/>
        <v>0</v>
      </c>
      <c r="Y12" s="19">
        <f t="shared" si="8"/>
        <v>0</v>
      </c>
    </row>
    <row r="13" spans="2:25" ht="18" customHeight="1">
      <c r="B13" s="109">
        <v>1</v>
      </c>
      <c r="C13" s="110">
        <v>7</v>
      </c>
      <c r="E13" s="120"/>
      <c r="F13" s="106"/>
      <c r="G13" s="122">
        <f t="shared" si="0"/>
        <v>0</v>
      </c>
      <c r="I13" s="120"/>
      <c r="J13" s="106"/>
      <c r="K13" s="122">
        <f t="shared" si="1"/>
        <v>0</v>
      </c>
      <c r="M13" s="120"/>
      <c r="N13" s="106"/>
      <c r="O13" s="122">
        <f t="shared" si="2"/>
        <v>0</v>
      </c>
      <c r="Q13" s="120"/>
      <c r="R13" s="106"/>
      <c r="S13" s="122">
        <f t="shared" si="3"/>
        <v>0</v>
      </c>
      <c r="U13" s="120">
        <f t="shared" si="4"/>
        <v>0</v>
      </c>
      <c r="V13" s="106">
        <f t="shared" si="5"/>
        <v>0</v>
      </c>
      <c r="W13" s="106">
        <f t="shared" si="6"/>
        <v>0</v>
      </c>
      <c r="X13" s="121">
        <f t="shared" si="7"/>
        <v>0</v>
      </c>
      <c r="Y13" s="19">
        <f t="shared" si="8"/>
        <v>0</v>
      </c>
    </row>
    <row r="14" spans="2:25" ht="18" customHeight="1">
      <c r="B14" s="109">
        <v>1</v>
      </c>
      <c r="C14" s="110">
        <v>8</v>
      </c>
      <c r="E14" s="120"/>
      <c r="F14" s="106"/>
      <c r="G14" s="122">
        <f t="shared" si="0"/>
        <v>0</v>
      </c>
      <c r="I14" s="120"/>
      <c r="J14" s="106"/>
      <c r="K14" s="122">
        <f t="shared" si="1"/>
        <v>0</v>
      </c>
      <c r="M14" s="120"/>
      <c r="N14" s="106"/>
      <c r="O14" s="122">
        <f t="shared" si="2"/>
        <v>0</v>
      </c>
      <c r="Q14" s="120"/>
      <c r="R14" s="106"/>
      <c r="S14" s="122">
        <f t="shared" si="3"/>
        <v>0</v>
      </c>
      <c r="U14" s="120">
        <f t="shared" si="4"/>
        <v>0</v>
      </c>
      <c r="V14" s="106">
        <f t="shared" si="5"/>
        <v>0</v>
      </c>
      <c r="W14" s="106">
        <f t="shared" si="6"/>
        <v>0</v>
      </c>
      <c r="X14" s="121">
        <f t="shared" si="7"/>
        <v>0</v>
      </c>
      <c r="Y14" s="19">
        <f t="shared" si="8"/>
        <v>0</v>
      </c>
    </row>
    <row r="15" spans="2:25" ht="18" customHeight="1">
      <c r="B15" s="109">
        <v>1</v>
      </c>
      <c r="C15" s="110">
        <v>9</v>
      </c>
      <c r="E15" s="120"/>
      <c r="F15" s="106"/>
      <c r="G15" s="122">
        <f t="shared" si="0"/>
        <v>0</v>
      </c>
      <c r="I15" s="120"/>
      <c r="J15" s="106"/>
      <c r="K15" s="122">
        <f t="shared" si="1"/>
        <v>0</v>
      </c>
      <c r="M15" s="120"/>
      <c r="N15" s="106"/>
      <c r="O15" s="122">
        <f t="shared" si="2"/>
        <v>0</v>
      </c>
      <c r="Q15" s="120"/>
      <c r="R15" s="106"/>
      <c r="S15" s="122">
        <f t="shared" si="3"/>
        <v>0</v>
      </c>
      <c r="U15" s="120">
        <f t="shared" si="4"/>
        <v>0</v>
      </c>
      <c r="V15" s="106">
        <f t="shared" si="5"/>
        <v>0</v>
      </c>
      <c r="W15" s="106">
        <f t="shared" si="6"/>
        <v>0</v>
      </c>
      <c r="X15" s="121">
        <f t="shared" si="7"/>
        <v>0</v>
      </c>
      <c r="Y15" s="19">
        <f t="shared" si="8"/>
        <v>0</v>
      </c>
    </row>
    <row r="16" spans="2:25" ht="18" customHeight="1">
      <c r="B16" s="109">
        <v>1</v>
      </c>
      <c r="C16" s="110">
        <v>10</v>
      </c>
      <c r="E16" s="120">
        <v>191.006</v>
      </c>
      <c r="F16" s="106">
        <v>198.012</v>
      </c>
      <c r="G16" s="122">
        <f t="shared" si="0"/>
        <v>389.01800000000003</v>
      </c>
      <c r="I16" s="120">
        <v>195.011</v>
      </c>
      <c r="J16" s="106">
        <v>197.012</v>
      </c>
      <c r="K16" s="122">
        <f t="shared" si="1"/>
        <v>392.023</v>
      </c>
      <c r="M16" s="120">
        <v>198.014</v>
      </c>
      <c r="N16" s="106">
        <v>197.011</v>
      </c>
      <c r="O16" s="122">
        <f t="shared" si="2"/>
        <v>395.025</v>
      </c>
      <c r="Q16" s="120">
        <v>198.005</v>
      </c>
      <c r="R16" s="106">
        <v>199.014</v>
      </c>
      <c r="S16" s="122">
        <f t="shared" si="3"/>
        <v>397.019</v>
      </c>
      <c r="U16" s="120">
        <f t="shared" si="4"/>
        <v>389.01800000000003</v>
      </c>
      <c r="V16" s="106">
        <f t="shared" si="5"/>
        <v>392.023</v>
      </c>
      <c r="W16" s="106">
        <f t="shared" si="6"/>
        <v>395.025</v>
      </c>
      <c r="X16" s="121">
        <f t="shared" si="7"/>
        <v>397.019</v>
      </c>
      <c r="Y16" s="19">
        <f t="shared" si="8"/>
        <v>1573.085</v>
      </c>
    </row>
    <row r="17" spans="2:25" ht="18" customHeight="1">
      <c r="B17" s="109">
        <v>1</v>
      </c>
      <c r="C17" s="110">
        <v>11</v>
      </c>
      <c r="E17" s="120">
        <v>198.011</v>
      </c>
      <c r="F17" s="106">
        <v>197.011</v>
      </c>
      <c r="G17" s="122">
        <f t="shared" si="0"/>
        <v>395.022</v>
      </c>
      <c r="I17" s="120">
        <v>191.007</v>
      </c>
      <c r="J17" s="106">
        <v>196.01</v>
      </c>
      <c r="K17" s="122">
        <f t="shared" si="1"/>
        <v>387.017</v>
      </c>
      <c r="M17" s="120">
        <v>195.007</v>
      </c>
      <c r="N17" s="106">
        <v>193.008</v>
      </c>
      <c r="O17" s="122">
        <f t="shared" si="2"/>
        <v>388.015</v>
      </c>
      <c r="Q17" s="120">
        <v>192.005</v>
      </c>
      <c r="R17" s="106">
        <v>197.008</v>
      </c>
      <c r="S17" s="122">
        <f t="shared" si="3"/>
        <v>389.01300000000003</v>
      </c>
      <c r="U17" s="120">
        <f t="shared" si="4"/>
        <v>395.022</v>
      </c>
      <c r="V17" s="106">
        <f t="shared" si="5"/>
        <v>387.017</v>
      </c>
      <c r="W17" s="106">
        <f t="shared" si="6"/>
        <v>388.015</v>
      </c>
      <c r="X17" s="121">
        <f t="shared" si="7"/>
        <v>389.01300000000003</v>
      </c>
      <c r="Y17" s="19">
        <f t="shared" si="8"/>
        <v>1559.067</v>
      </c>
    </row>
    <row r="18" spans="2:25" ht="18" customHeight="1">
      <c r="B18" s="109">
        <v>1</v>
      </c>
      <c r="C18" s="110">
        <v>12</v>
      </c>
      <c r="E18" s="120">
        <v>199.011</v>
      </c>
      <c r="F18" s="106">
        <v>199.011</v>
      </c>
      <c r="G18" s="122">
        <f t="shared" si="0"/>
        <v>398.022</v>
      </c>
      <c r="I18" s="120">
        <v>199.012</v>
      </c>
      <c r="J18" s="106">
        <v>197.01</v>
      </c>
      <c r="K18" s="122">
        <f t="shared" si="1"/>
        <v>396.022</v>
      </c>
      <c r="M18" s="120">
        <v>200.014</v>
      </c>
      <c r="N18" s="106">
        <v>196.011</v>
      </c>
      <c r="O18" s="122">
        <f t="shared" si="2"/>
        <v>396.025</v>
      </c>
      <c r="Q18" s="120">
        <v>196.007</v>
      </c>
      <c r="R18" s="106">
        <v>198.012</v>
      </c>
      <c r="S18" s="122">
        <f t="shared" si="3"/>
        <v>394.019</v>
      </c>
      <c r="U18" s="120">
        <f t="shared" si="4"/>
        <v>398.022</v>
      </c>
      <c r="V18" s="106">
        <f t="shared" si="5"/>
        <v>396.022</v>
      </c>
      <c r="W18" s="106">
        <f t="shared" si="6"/>
        <v>396.025</v>
      </c>
      <c r="X18" s="121">
        <f t="shared" si="7"/>
        <v>394.019</v>
      </c>
      <c r="Y18" s="19">
        <f t="shared" si="8"/>
        <v>1584.088</v>
      </c>
    </row>
    <row r="19" spans="2:25" ht="18" customHeight="1">
      <c r="B19" s="109">
        <v>1</v>
      </c>
      <c r="C19" s="110">
        <v>13</v>
      </c>
      <c r="E19" s="120">
        <v>193.003</v>
      </c>
      <c r="F19" s="106">
        <v>187.005</v>
      </c>
      <c r="G19" s="122">
        <f t="shared" si="0"/>
        <v>380.008</v>
      </c>
      <c r="I19" s="120">
        <v>181.002</v>
      </c>
      <c r="J19" s="106">
        <v>189.005</v>
      </c>
      <c r="K19" s="122">
        <f t="shared" si="1"/>
        <v>370.007</v>
      </c>
      <c r="M19" s="120">
        <v>190.003</v>
      </c>
      <c r="N19" s="106">
        <v>189.001</v>
      </c>
      <c r="O19" s="122">
        <f t="shared" si="2"/>
        <v>379.004</v>
      </c>
      <c r="Q19" s="120">
        <v>186.002</v>
      </c>
      <c r="R19" s="106">
        <v>189.007</v>
      </c>
      <c r="S19" s="122">
        <f t="shared" si="3"/>
        <v>375.009</v>
      </c>
      <c r="U19" s="120">
        <f t="shared" si="4"/>
        <v>380.008</v>
      </c>
      <c r="V19" s="106">
        <f t="shared" si="5"/>
        <v>370.007</v>
      </c>
      <c r="W19" s="106">
        <f t="shared" si="6"/>
        <v>379.004</v>
      </c>
      <c r="X19" s="121">
        <f t="shared" si="7"/>
        <v>375.009</v>
      </c>
      <c r="Y19" s="19">
        <f t="shared" si="8"/>
        <v>1504.028</v>
      </c>
    </row>
    <row r="20" spans="2:25" ht="18" customHeight="1">
      <c r="B20" s="109">
        <v>1</v>
      </c>
      <c r="C20" s="110">
        <v>14</v>
      </c>
      <c r="E20" s="120">
        <v>195.005</v>
      </c>
      <c r="F20" s="106">
        <v>194.005</v>
      </c>
      <c r="G20" s="122">
        <f t="shared" si="0"/>
        <v>389.01</v>
      </c>
      <c r="I20" s="120">
        <v>195.005</v>
      </c>
      <c r="J20" s="106">
        <v>197.01</v>
      </c>
      <c r="K20" s="122">
        <f t="shared" si="1"/>
        <v>392.015</v>
      </c>
      <c r="M20" s="120">
        <v>197.006</v>
      </c>
      <c r="N20" s="106">
        <v>194.005</v>
      </c>
      <c r="O20" s="122">
        <f t="shared" si="2"/>
        <v>391.01099999999997</v>
      </c>
      <c r="Q20" s="120">
        <v>198.009</v>
      </c>
      <c r="R20" s="106">
        <v>194.007</v>
      </c>
      <c r="S20" s="122">
        <f t="shared" si="3"/>
        <v>392.01599999999996</v>
      </c>
      <c r="U20" s="120">
        <f t="shared" si="4"/>
        <v>389.01</v>
      </c>
      <c r="V20" s="106">
        <f t="shared" si="5"/>
        <v>392.015</v>
      </c>
      <c r="W20" s="106">
        <f t="shared" si="6"/>
        <v>391.01099999999997</v>
      </c>
      <c r="X20" s="121">
        <f t="shared" si="7"/>
        <v>392.01599999999996</v>
      </c>
      <c r="Y20" s="19">
        <f t="shared" si="8"/>
        <v>1564.0520000000001</v>
      </c>
    </row>
    <row r="21" spans="2:25" ht="18" customHeight="1">
      <c r="B21" s="109">
        <v>1</v>
      </c>
      <c r="C21" s="110">
        <v>15</v>
      </c>
      <c r="E21" s="120">
        <v>196.009</v>
      </c>
      <c r="F21" s="106">
        <v>195.009</v>
      </c>
      <c r="G21" s="122">
        <f t="shared" si="0"/>
        <v>391.018</v>
      </c>
      <c r="I21" s="120">
        <v>191.003</v>
      </c>
      <c r="J21" s="106">
        <v>189.004</v>
      </c>
      <c r="K21" s="122">
        <f t="shared" si="1"/>
        <v>380.00699999999995</v>
      </c>
      <c r="M21" s="120">
        <v>193.004</v>
      </c>
      <c r="N21" s="106">
        <v>189.005</v>
      </c>
      <c r="O21" s="122">
        <f t="shared" si="2"/>
        <v>382.009</v>
      </c>
      <c r="Q21" s="120">
        <v>189.006</v>
      </c>
      <c r="R21" s="106">
        <v>193.004</v>
      </c>
      <c r="S21" s="122">
        <f t="shared" si="3"/>
        <v>382.01</v>
      </c>
      <c r="U21" s="120">
        <f t="shared" si="4"/>
        <v>391.018</v>
      </c>
      <c r="V21" s="106">
        <f t="shared" si="5"/>
        <v>380.00699999999995</v>
      </c>
      <c r="W21" s="106">
        <f t="shared" si="6"/>
        <v>382.009</v>
      </c>
      <c r="X21" s="121">
        <f t="shared" si="7"/>
        <v>382.01</v>
      </c>
      <c r="Y21" s="19">
        <f t="shared" si="8"/>
        <v>1535.0439999999999</v>
      </c>
    </row>
    <row r="22" spans="2:25" ht="18" customHeight="1">
      <c r="B22" s="109">
        <v>1</v>
      </c>
      <c r="C22" s="110">
        <v>16</v>
      </c>
      <c r="E22" s="120">
        <v>198.012</v>
      </c>
      <c r="F22" s="106">
        <v>195.008</v>
      </c>
      <c r="G22" s="122">
        <f t="shared" si="0"/>
        <v>393.02</v>
      </c>
      <c r="I22" s="120">
        <v>195.007</v>
      </c>
      <c r="J22" s="106">
        <v>194.009</v>
      </c>
      <c r="K22" s="122">
        <f t="shared" si="1"/>
        <v>389.01599999999996</v>
      </c>
      <c r="M22" s="120">
        <v>195.008</v>
      </c>
      <c r="N22" s="106">
        <v>191.007</v>
      </c>
      <c r="O22" s="122">
        <f t="shared" si="2"/>
        <v>386.015</v>
      </c>
      <c r="Q22" s="120">
        <v>194.004</v>
      </c>
      <c r="R22" s="106">
        <v>193.004</v>
      </c>
      <c r="S22" s="122">
        <f t="shared" si="3"/>
        <v>387.008</v>
      </c>
      <c r="U22" s="120">
        <f t="shared" si="4"/>
        <v>393.02</v>
      </c>
      <c r="V22" s="106">
        <f t="shared" si="5"/>
        <v>389.01599999999996</v>
      </c>
      <c r="W22" s="106">
        <f t="shared" si="6"/>
        <v>386.015</v>
      </c>
      <c r="X22" s="121">
        <f t="shared" si="7"/>
        <v>387.008</v>
      </c>
      <c r="Y22" s="19">
        <f t="shared" si="8"/>
        <v>1555.059</v>
      </c>
    </row>
    <row r="23" spans="2:25" ht="18" customHeight="1">
      <c r="B23" s="109">
        <v>1</v>
      </c>
      <c r="C23" s="110">
        <v>17</v>
      </c>
      <c r="E23" s="120">
        <v>193.003</v>
      </c>
      <c r="F23" s="106">
        <v>193.002</v>
      </c>
      <c r="G23" s="122">
        <f t="shared" si="0"/>
        <v>386.005</v>
      </c>
      <c r="I23" s="120">
        <v>183</v>
      </c>
      <c r="J23" s="106">
        <v>189.005</v>
      </c>
      <c r="K23" s="122">
        <f t="shared" si="1"/>
        <v>372.005</v>
      </c>
      <c r="M23" s="120">
        <v>195.007</v>
      </c>
      <c r="N23" s="106">
        <v>196.01</v>
      </c>
      <c r="O23" s="122">
        <f t="shared" si="2"/>
        <v>391.017</v>
      </c>
      <c r="Q23" s="120">
        <v>195.004</v>
      </c>
      <c r="R23" s="106">
        <v>194.012</v>
      </c>
      <c r="S23" s="122">
        <f t="shared" si="3"/>
        <v>389.01599999999996</v>
      </c>
      <c r="U23" s="120">
        <f t="shared" si="4"/>
        <v>386.005</v>
      </c>
      <c r="V23" s="106">
        <f t="shared" si="5"/>
        <v>372.005</v>
      </c>
      <c r="W23" s="106">
        <f t="shared" si="6"/>
        <v>391.017</v>
      </c>
      <c r="X23" s="121">
        <f t="shared" si="7"/>
        <v>389.01599999999996</v>
      </c>
      <c r="Y23" s="19">
        <f t="shared" si="8"/>
        <v>1538.0430000000001</v>
      </c>
    </row>
    <row r="24" spans="2:25" ht="18" customHeight="1">
      <c r="B24" s="109">
        <v>1</v>
      </c>
      <c r="C24" s="110">
        <v>18</v>
      </c>
      <c r="E24" s="120">
        <v>199.011</v>
      </c>
      <c r="F24" s="106">
        <v>198.013</v>
      </c>
      <c r="G24" s="122">
        <f t="shared" si="0"/>
        <v>397.024</v>
      </c>
      <c r="I24" s="120">
        <v>198.016</v>
      </c>
      <c r="J24" s="106">
        <v>198.012</v>
      </c>
      <c r="K24" s="122">
        <f t="shared" si="1"/>
        <v>396.028</v>
      </c>
      <c r="M24" s="120">
        <v>198.012</v>
      </c>
      <c r="N24" s="106">
        <v>196.014</v>
      </c>
      <c r="O24" s="122">
        <f t="shared" si="2"/>
        <v>394.026</v>
      </c>
      <c r="Q24" s="120">
        <v>196.013</v>
      </c>
      <c r="R24" s="106">
        <v>198.008</v>
      </c>
      <c r="S24" s="122">
        <f t="shared" si="3"/>
        <v>394.021</v>
      </c>
      <c r="U24" s="120">
        <f t="shared" si="4"/>
        <v>397.024</v>
      </c>
      <c r="V24" s="106">
        <f t="shared" si="5"/>
        <v>396.028</v>
      </c>
      <c r="W24" s="106">
        <f t="shared" si="6"/>
        <v>394.026</v>
      </c>
      <c r="X24" s="121">
        <f t="shared" si="7"/>
        <v>394.021</v>
      </c>
      <c r="Y24" s="19">
        <f t="shared" si="8"/>
        <v>1581.099</v>
      </c>
    </row>
    <row r="25" spans="2:25" ht="18" customHeight="1">
      <c r="B25" s="109">
        <v>1</v>
      </c>
      <c r="C25" s="110">
        <v>19</v>
      </c>
      <c r="E25" s="120">
        <v>0</v>
      </c>
      <c r="F25" s="106">
        <v>0</v>
      </c>
      <c r="G25" s="122">
        <f t="shared" si="0"/>
        <v>0</v>
      </c>
      <c r="I25" s="120">
        <v>188.008</v>
      </c>
      <c r="J25" s="106">
        <v>192.01</v>
      </c>
      <c r="K25" s="122">
        <f t="shared" si="1"/>
        <v>380.01800000000003</v>
      </c>
      <c r="M25" s="120">
        <v>194.007</v>
      </c>
      <c r="N25" s="106">
        <v>194.008</v>
      </c>
      <c r="O25" s="122">
        <f t="shared" si="2"/>
        <v>388.015</v>
      </c>
      <c r="Q25" s="120">
        <v>195.01</v>
      </c>
      <c r="R25" s="106">
        <v>195.007</v>
      </c>
      <c r="S25" s="122">
        <f t="shared" si="3"/>
        <v>390.017</v>
      </c>
      <c r="U25" s="120">
        <f t="shared" si="4"/>
        <v>0</v>
      </c>
      <c r="V25" s="106">
        <f t="shared" si="5"/>
        <v>380.01800000000003</v>
      </c>
      <c r="W25" s="106">
        <f t="shared" si="6"/>
        <v>388.015</v>
      </c>
      <c r="X25" s="121">
        <f t="shared" si="7"/>
        <v>390.017</v>
      </c>
      <c r="Y25" s="19">
        <f t="shared" si="8"/>
        <v>1158.05</v>
      </c>
    </row>
    <row r="26" spans="2:25" ht="18" customHeight="1">
      <c r="B26" s="109">
        <v>1</v>
      </c>
      <c r="C26" s="110">
        <v>20</v>
      </c>
      <c r="E26" s="120">
        <v>196.009</v>
      </c>
      <c r="F26" s="106">
        <v>192.005</v>
      </c>
      <c r="G26" s="122">
        <f t="shared" si="0"/>
        <v>388.014</v>
      </c>
      <c r="I26" s="120">
        <v>196.008</v>
      </c>
      <c r="J26" s="106">
        <v>176.002</v>
      </c>
      <c r="K26" s="122">
        <f t="shared" si="1"/>
        <v>372.01</v>
      </c>
      <c r="M26" s="120">
        <v>193.007</v>
      </c>
      <c r="N26" s="106">
        <v>196.008</v>
      </c>
      <c r="O26" s="122">
        <f t="shared" si="2"/>
        <v>389.015</v>
      </c>
      <c r="Q26" s="120">
        <v>189.003</v>
      </c>
      <c r="R26" s="106">
        <v>196.007</v>
      </c>
      <c r="S26" s="122">
        <f t="shared" si="3"/>
        <v>385.01</v>
      </c>
      <c r="U26" s="120">
        <f t="shared" si="4"/>
        <v>388.014</v>
      </c>
      <c r="V26" s="106">
        <f t="shared" si="5"/>
        <v>372.01</v>
      </c>
      <c r="W26" s="106">
        <f t="shared" si="6"/>
        <v>389.015</v>
      </c>
      <c r="X26" s="121">
        <f t="shared" si="7"/>
        <v>385.01</v>
      </c>
      <c r="Y26" s="19">
        <f t="shared" si="8"/>
        <v>1534.049</v>
      </c>
    </row>
    <row r="27" spans="2:25" ht="18" customHeight="1">
      <c r="B27" s="109">
        <v>1</v>
      </c>
      <c r="C27" s="110">
        <v>21</v>
      </c>
      <c r="E27" s="120">
        <v>185.004</v>
      </c>
      <c r="F27" s="106">
        <v>193.008</v>
      </c>
      <c r="G27" s="122">
        <f t="shared" si="0"/>
        <v>378.012</v>
      </c>
      <c r="I27" s="120">
        <v>186.004</v>
      </c>
      <c r="J27" s="106">
        <v>186.006</v>
      </c>
      <c r="K27" s="122">
        <f t="shared" si="1"/>
        <v>372.01</v>
      </c>
      <c r="M27" s="120">
        <v>195.008</v>
      </c>
      <c r="N27" s="106">
        <v>193.004</v>
      </c>
      <c r="O27" s="122">
        <f t="shared" si="2"/>
        <v>388.012</v>
      </c>
      <c r="Q27" s="120">
        <v>186.006</v>
      </c>
      <c r="R27" s="106">
        <v>195.008</v>
      </c>
      <c r="S27" s="122">
        <f t="shared" si="3"/>
        <v>381.014</v>
      </c>
      <c r="U27" s="120">
        <f t="shared" si="4"/>
        <v>378.012</v>
      </c>
      <c r="V27" s="106">
        <f t="shared" si="5"/>
        <v>372.01</v>
      </c>
      <c r="W27" s="106">
        <f t="shared" si="6"/>
        <v>388.012</v>
      </c>
      <c r="X27" s="121">
        <f t="shared" si="7"/>
        <v>381.014</v>
      </c>
      <c r="Y27" s="19">
        <f t="shared" si="8"/>
        <v>1519.0479999999998</v>
      </c>
    </row>
    <row r="28" spans="2:25" ht="18" customHeight="1">
      <c r="B28" s="109">
        <v>1</v>
      </c>
      <c r="C28" s="110">
        <v>22</v>
      </c>
      <c r="E28" s="120">
        <v>184.002</v>
      </c>
      <c r="F28" s="106">
        <v>184.003</v>
      </c>
      <c r="G28" s="122">
        <f t="shared" si="0"/>
        <v>368.005</v>
      </c>
      <c r="I28" s="120">
        <v>185.002</v>
      </c>
      <c r="J28" s="106">
        <v>161.003</v>
      </c>
      <c r="K28" s="122">
        <f t="shared" si="1"/>
        <v>346.005</v>
      </c>
      <c r="M28" s="120">
        <v>178.001</v>
      </c>
      <c r="N28" s="106">
        <v>173.001</v>
      </c>
      <c r="O28" s="122">
        <f t="shared" si="2"/>
        <v>351.002</v>
      </c>
      <c r="Q28" s="120">
        <v>183.005</v>
      </c>
      <c r="R28" s="106">
        <v>185.001</v>
      </c>
      <c r="S28" s="122">
        <f t="shared" si="3"/>
        <v>368.006</v>
      </c>
      <c r="U28" s="120">
        <f t="shared" si="4"/>
        <v>368.005</v>
      </c>
      <c r="V28" s="106">
        <f t="shared" si="5"/>
        <v>346.005</v>
      </c>
      <c r="W28" s="106">
        <f t="shared" si="6"/>
        <v>351.002</v>
      </c>
      <c r="X28" s="121">
        <f t="shared" si="7"/>
        <v>368.006</v>
      </c>
      <c r="Y28" s="19">
        <f t="shared" si="8"/>
        <v>1433.018</v>
      </c>
    </row>
    <row r="29" spans="2:25" ht="18" customHeight="1">
      <c r="B29" s="109">
        <v>1</v>
      </c>
      <c r="C29" s="110">
        <v>23</v>
      </c>
      <c r="E29" s="120">
        <v>198.011</v>
      </c>
      <c r="F29" s="106">
        <v>196.005</v>
      </c>
      <c r="G29" s="122">
        <f t="shared" si="0"/>
        <v>394.01599999999996</v>
      </c>
      <c r="I29" s="120">
        <v>198.009</v>
      </c>
      <c r="J29" s="106">
        <v>199.01</v>
      </c>
      <c r="K29" s="122">
        <f t="shared" si="1"/>
        <v>397.019</v>
      </c>
      <c r="M29" s="120">
        <v>193.006</v>
      </c>
      <c r="N29" s="106">
        <v>185.007</v>
      </c>
      <c r="O29" s="122">
        <f t="shared" si="2"/>
        <v>378.01300000000003</v>
      </c>
      <c r="Q29" s="120">
        <v>193.004</v>
      </c>
      <c r="R29" s="106">
        <v>197.007</v>
      </c>
      <c r="S29" s="122">
        <f t="shared" si="3"/>
        <v>390.01099999999997</v>
      </c>
      <c r="U29" s="120">
        <f t="shared" si="4"/>
        <v>394.01599999999996</v>
      </c>
      <c r="V29" s="106">
        <f t="shared" si="5"/>
        <v>397.019</v>
      </c>
      <c r="W29" s="106">
        <f t="shared" si="6"/>
        <v>378.01300000000003</v>
      </c>
      <c r="X29" s="121">
        <f t="shared" si="7"/>
        <v>390.01099999999997</v>
      </c>
      <c r="Y29" s="19">
        <f t="shared" si="8"/>
        <v>1559.059</v>
      </c>
    </row>
    <row r="30" spans="2:25" ht="18" customHeight="1">
      <c r="B30" s="109">
        <v>1</v>
      </c>
      <c r="C30" s="110">
        <v>24</v>
      </c>
      <c r="E30" s="120">
        <v>194.008</v>
      </c>
      <c r="F30" s="106">
        <v>193.007</v>
      </c>
      <c r="G30" s="122">
        <f t="shared" si="0"/>
        <v>387.015</v>
      </c>
      <c r="I30" s="120">
        <v>195.006</v>
      </c>
      <c r="J30" s="106">
        <v>192.008</v>
      </c>
      <c r="K30" s="122">
        <f t="shared" si="1"/>
        <v>387.014</v>
      </c>
      <c r="M30" s="120">
        <v>196.011</v>
      </c>
      <c r="N30" s="106">
        <v>188.003</v>
      </c>
      <c r="O30" s="122">
        <f t="shared" si="2"/>
        <v>384.014</v>
      </c>
      <c r="Q30" s="120">
        <v>194.005</v>
      </c>
      <c r="R30" s="106">
        <v>192.005</v>
      </c>
      <c r="S30" s="122">
        <f t="shared" si="3"/>
        <v>386.01</v>
      </c>
      <c r="U30" s="120">
        <f t="shared" si="4"/>
        <v>387.015</v>
      </c>
      <c r="V30" s="106">
        <f t="shared" si="5"/>
        <v>387.014</v>
      </c>
      <c r="W30" s="106">
        <f t="shared" si="6"/>
        <v>384.014</v>
      </c>
      <c r="X30" s="121">
        <f t="shared" si="7"/>
        <v>386.01</v>
      </c>
      <c r="Y30" s="19">
        <f t="shared" si="8"/>
        <v>1544.053</v>
      </c>
    </row>
    <row r="31" spans="2:25" ht="18" customHeight="1">
      <c r="B31" s="109">
        <v>1</v>
      </c>
      <c r="C31" s="110">
        <v>25</v>
      </c>
      <c r="E31" s="120">
        <v>198.011</v>
      </c>
      <c r="F31" s="106">
        <v>200.014</v>
      </c>
      <c r="G31" s="122">
        <f t="shared" si="0"/>
        <v>398.025</v>
      </c>
      <c r="I31" s="120">
        <v>197.011</v>
      </c>
      <c r="J31" s="106">
        <v>200.012</v>
      </c>
      <c r="K31" s="122">
        <f t="shared" si="1"/>
        <v>397.023</v>
      </c>
      <c r="M31" s="120">
        <v>199.015</v>
      </c>
      <c r="N31" s="106">
        <v>194.007</v>
      </c>
      <c r="O31" s="122">
        <f t="shared" si="2"/>
        <v>393.022</v>
      </c>
      <c r="Q31" s="120">
        <v>195.006</v>
      </c>
      <c r="R31" s="106">
        <v>192.007</v>
      </c>
      <c r="S31" s="122">
        <f t="shared" si="3"/>
        <v>387.01300000000003</v>
      </c>
      <c r="U31" s="120">
        <f t="shared" si="4"/>
        <v>398.025</v>
      </c>
      <c r="V31" s="106">
        <f t="shared" si="5"/>
        <v>397.023</v>
      </c>
      <c r="W31" s="106">
        <f t="shared" si="6"/>
        <v>393.022</v>
      </c>
      <c r="X31" s="121">
        <f t="shared" si="7"/>
        <v>387.01300000000003</v>
      </c>
      <c r="Y31" s="19">
        <f t="shared" si="8"/>
        <v>1575.083</v>
      </c>
    </row>
    <row r="32" spans="2:25" ht="18" customHeight="1">
      <c r="B32" s="109">
        <v>1</v>
      </c>
      <c r="C32" s="110">
        <v>26</v>
      </c>
      <c r="E32" s="120">
        <v>198.011</v>
      </c>
      <c r="F32" s="106">
        <v>199.01</v>
      </c>
      <c r="G32" s="122">
        <f t="shared" si="0"/>
        <v>397.02099999999996</v>
      </c>
      <c r="I32" s="120">
        <v>198.009</v>
      </c>
      <c r="J32" s="106">
        <v>194.003</v>
      </c>
      <c r="K32" s="122">
        <f t="shared" si="1"/>
        <v>392.01199999999994</v>
      </c>
      <c r="M32" s="120">
        <v>200.008</v>
      </c>
      <c r="N32" s="106">
        <v>192.005</v>
      </c>
      <c r="O32" s="122">
        <f t="shared" si="2"/>
        <v>392.01300000000003</v>
      </c>
      <c r="Q32" s="120">
        <v>184.004</v>
      </c>
      <c r="R32" s="106">
        <v>195.007</v>
      </c>
      <c r="S32" s="122">
        <f t="shared" si="3"/>
        <v>379.01099999999997</v>
      </c>
      <c r="U32" s="120">
        <f t="shared" si="4"/>
        <v>397.02099999999996</v>
      </c>
      <c r="V32" s="106">
        <f t="shared" si="5"/>
        <v>392.01199999999994</v>
      </c>
      <c r="W32" s="106">
        <f t="shared" si="6"/>
        <v>392.01300000000003</v>
      </c>
      <c r="X32" s="121">
        <f t="shared" si="7"/>
        <v>379.01099999999997</v>
      </c>
      <c r="Y32" s="19">
        <f t="shared" si="8"/>
        <v>1560.0569999999998</v>
      </c>
    </row>
    <row r="33" spans="2:25" ht="18" customHeight="1">
      <c r="B33" s="109">
        <v>1</v>
      </c>
      <c r="C33" s="110">
        <v>27</v>
      </c>
      <c r="E33" s="120">
        <v>198.01</v>
      </c>
      <c r="F33" s="106">
        <v>198.009</v>
      </c>
      <c r="G33" s="122">
        <f t="shared" si="0"/>
        <v>396.019</v>
      </c>
      <c r="I33" s="120">
        <v>197.007</v>
      </c>
      <c r="J33" s="106">
        <v>198.012</v>
      </c>
      <c r="K33" s="122">
        <f t="shared" si="1"/>
        <v>395.019</v>
      </c>
      <c r="M33" s="120">
        <v>199.009</v>
      </c>
      <c r="N33" s="106">
        <v>198.008</v>
      </c>
      <c r="O33" s="122">
        <f t="shared" si="2"/>
        <v>397.017</v>
      </c>
      <c r="Q33" s="120">
        <v>196.009</v>
      </c>
      <c r="R33" s="106">
        <v>194.004</v>
      </c>
      <c r="S33" s="122">
        <f t="shared" si="3"/>
        <v>390.013</v>
      </c>
      <c r="U33" s="120">
        <f t="shared" si="4"/>
        <v>396.019</v>
      </c>
      <c r="V33" s="106">
        <f t="shared" si="5"/>
        <v>395.019</v>
      </c>
      <c r="W33" s="106">
        <f t="shared" si="6"/>
        <v>397.017</v>
      </c>
      <c r="X33" s="121">
        <f t="shared" si="7"/>
        <v>390.013</v>
      </c>
      <c r="Y33" s="19">
        <f t="shared" si="8"/>
        <v>1578.068</v>
      </c>
    </row>
    <row r="34" spans="2:25" ht="18" customHeight="1">
      <c r="B34" s="109">
        <v>1</v>
      </c>
      <c r="C34" s="110">
        <v>28</v>
      </c>
      <c r="E34" s="120">
        <v>197.011</v>
      </c>
      <c r="F34" s="106">
        <v>198.012</v>
      </c>
      <c r="G34" s="122">
        <f t="shared" si="0"/>
        <v>395.023</v>
      </c>
      <c r="I34" s="120">
        <v>197.013</v>
      </c>
      <c r="J34" s="106">
        <v>192.008</v>
      </c>
      <c r="K34" s="122">
        <f t="shared" si="1"/>
        <v>389.021</v>
      </c>
      <c r="M34" s="120">
        <v>195.009</v>
      </c>
      <c r="N34" s="106">
        <v>196.007</v>
      </c>
      <c r="O34" s="122">
        <f t="shared" si="2"/>
        <v>391.01599999999996</v>
      </c>
      <c r="Q34" s="120">
        <v>195.006</v>
      </c>
      <c r="R34" s="106">
        <v>193.007</v>
      </c>
      <c r="S34" s="122">
        <f t="shared" si="3"/>
        <v>388.01300000000003</v>
      </c>
      <c r="U34" s="120">
        <f t="shared" si="4"/>
        <v>395.023</v>
      </c>
      <c r="V34" s="106">
        <f t="shared" si="5"/>
        <v>389.021</v>
      </c>
      <c r="W34" s="106">
        <f t="shared" si="6"/>
        <v>391.01599999999996</v>
      </c>
      <c r="X34" s="121">
        <f t="shared" si="7"/>
        <v>388.01300000000003</v>
      </c>
      <c r="Y34" s="19">
        <f t="shared" si="8"/>
        <v>1563.0729999999999</v>
      </c>
    </row>
    <row r="35" spans="2:25" ht="18" customHeight="1">
      <c r="B35" s="109">
        <v>1</v>
      </c>
      <c r="C35" s="110">
        <v>29</v>
      </c>
      <c r="E35" s="120">
        <v>198.005</v>
      </c>
      <c r="F35" s="106">
        <v>199.009</v>
      </c>
      <c r="G35" s="122">
        <f t="shared" si="0"/>
        <v>397.014</v>
      </c>
      <c r="I35" s="120">
        <v>193.004</v>
      </c>
      <c r="J35" s="106">
        <v>196.009</v>
      </c>
      <c r="K35" s="122">
        <f t="shared" si="1"/>
        <v>389.013</v>
      </c>
      <c r="M35" s="120">
        <v>199.009</v>
      </c>
      <c r="N35" s="106">
        <v>194.006</v>
      </c>
      <c r="O35" s="122">
        <f t="shared" si="2"/>
        <v>393.015</v>
      </c>
      <c r="Q35" s="120">
        <v>192.006</v>
      </c>
      <c r="R35" s="106">
        <v>196.008</v>
      </c>
      <c r="S35" s="122">
        <f t="shared" si="3"/>
        <v>388.014</v>
      </c>
      <c r="U35" s="120">
        <f t="shared" si="4"/>
        <v>397.014</v>
      </c>
      <c r="V35" s="106">
        <f t="shared" si="5"/>
        <v>389.013</v>
      </c>
      <c r="W35" s="106">
        <f t="shared" si="6"/>
        <v>393.015</v>
      </c>
      <c r="X35" s="121">
        <f t="shared" si="7"/>
        <v>388.014</v>
      </c>
      <c r="Y35" s="19">
        <f t="shared" si="8"/>
        <v>1567.056</v>
      </c>
    </row>
    <row r="36" spans="2:25" ht="18" customHeight="1">
      <c r="B36" s="109">
        <v>1</v>
      </c>
      <c r="C36" s="110">
        <v>30</v>
      </c>
      <c r="E36" s="120">
        <v>198.005</v>
      </c>
      <c r="F36" s="106">
        <v>196.011</v>
      </c>
      <c r="G36" s="122">
        <f t="shared" si="0"/>
        <v>394.01599999999996</v>
      </c>
      <c r="I36" s="120">
        <v>196.009</v>
      </c>
      <c r="J36" s="106">
        <v>192.008</v>
      </c>
      <c r="K36" s="122">
        <f t="shared" si="1"/>
        <v>388.017</v>
      </c>
      <c r="M36" s="120">
        <v>194.007</v>
      </c>
      <c r="N36" s="106">
        <v>196.008</v>
      </c>
      <c r="O36" s="122">
        <f t="shared" si="2"/>
        <v>390.015</v>
      </c>
      <c r="Q36" s="120">
        <v>195.005</v>
      </c>
      <c r="R36" s="106">
        <v>196.01</v>
      </c>
      <c r="S36" s="122">
        <f t="shared" si="3"/>
        <v>391.015</v>
      </c>
      <c r="U36" s="120">
        <f t="shared" si="4"/>
        <v>394.01599999999996</v>
      </c>
      <c r="V36" s="106">
        <f t="shared" si="5"/>
        <v>388.017</v>
      </c>
      <c r="W36" s="106">
        <f t="shared" si="6"/>
        <v>390.015</v>
      </c>
      <c r="X36" s="121">
        <f t="shared" si="7"/>
        <v>391.015</v>
      </c>
      <c r="Y36" s="19">
        <f t="shared" si="8"/>
        <v>1563.0629999999996</v>
      </c>
    </row>
    <row r="37" spans="2:25" ht="18" customHeight="1">
      <c r="B37" s="109">
        <v>1</v>
      </c>
      <c r="C37" s="110">
        <v>31</v>
      </c>
      <c r="E37" s="120">
        <v>189.004</v>
      </c>
      <c r="F37" s="106">
        <v>181.002</v>
      </c>
      <c r="G37" s="122">
        <f t="shared" si="0"/>
        <v>370.006</v>
      </c>
      <c r="I37" s="120">
        <v>197.01</v>
      </c>
      <c r="J37" s="106">
        <v>189.003</v>
      </c>
      <c r="K37" s="122">
        <f t="shared" si="1"/>
        <v>386.013</v>
      </c>
      <c r="M37" s="120">
        <v>194.005</v>
      </c>
      <c r="N37" s="106">
        <v>185.003</v>
      </c>
      <c r="O37" s="122">
        <f t="shared" si="2"/>
        <v>379.008</v>
      </c>
      <c r="Q37" s="120">
        <v>193.002</v>
      </c>
      <c r="R37" s="106">
        <v>191.004</v>
      </c>
      <c r="S37" s="122">
        <f t="shared" si="3"/>
        <v>384.006</v>
      </c>
      <c r="U37" s="120">
        <f t="shared" si="4"/>
        <v>370.006</v>
      </c>
      <c r="V37" s="106">
        <f t="shared" si="5"/>
        <v>386.013</v>
      </c>
      <c r="W37" s="106">
        <f t="shared" si="6"/>
        <v>379.008</v>
      </c>
      <c r="X37" s="121">
        <f t="shared" si="7"/>
        <v>384.006</v>
      </c>
      <c r="Y37" s="19">
        <f t="shared" si="8"/>
        <v>1519.033</v>
      </c>
    </row>
    <row r="38" spans="2:25" ht="18" customHeight="1">
      <c r="B38" s="109">
        <v>1</v>
      </c>
      <c r="C38" s="110">
        <v>32</v>
      </c>
      <c r="E38" s="120">
        <v>200.01</v>
      </c>
      <c r="F38" s="106">
        <v>198.01</v>
      </c>
      <c r="G38" s="122">
        <f t="shared" si="0"/>
        <v>398.02</v>
      </c>
      <c r="I38" s="120">
        <v>197.012</v>
      </c>
      <c r="J38" s="106">
        <v>195.011</v>
      </c>
      <c r="K38" s="122">
        <f t="shared" si="1"/>
        <v>392.023</v>
      </c>
      <c r="M38" s="120">
        <v>200.013</v>
      </c>
      <c r="N38" s="106">
        <v>189.005</v>
      </c>
      <c r="O38" s="122">
        <f t="shared" si="2"/>
        <v>389.01800000000003</v>
      </c>
      <c r="Q38" s="120">
        <v>197.011</v>
      </c>
      <c r="R38" s="106">
        <v>196.008</v>
      </c>
      <c r="S38" s="122">
        <f t="shared" si="3"/>
        <v>393.019</v>
      </c>
      <c r="U38" s="120">
        <f t="shared" si="4"/>
        <v>398.02</v>
      </c>
      <c r="V38" s="106">
        <f t="shared" si="5"/>
        <v>392.023</v>
      </c>
      <c r="W38" s="106">
        <f t="shared" si="6"/>
        <v>389.01800000000003</v>
      </c>
      <c r="X38" s="121">
        <f t="shared" si="7"/>
        <v>393.019</v>
      </c>
      <c r="Y38" s="19">
        <f t="shared" si="8"/>
        <v>1572.0800000000002</v>
      </c>
    </row>
    <row r="39" spans="2:25" ht="18" customHeight="1">
      <c r="B39" s="109">
        <v>1</v>
      </c>
      <c r="C39" s="110">
        <v>33</v>
      </c>
      <c r="E39" s="120">
        <v>200.016</v>
      </c>
      <c r="F39" s="106">
        <v>199.011</v>
      </c>
      <c r="G39" s="122">
        <f t="shared" si="0"/>
        <v>399.027</v>
      </c>
      <c r="I39" s="120">
        <v>197.009</v>
      </c>
      <c r="J39" s="106">
        <v>196.01</v>
      </c>
      <c r="K39" s="122">
        <f t="shared" si="1"/>
        <v>393.019</v>
      </c>
      <c r="M39" s="120">
        <v>196.009</v>
      </c>
      <c r="N39" s="106">
        <v>196.005</v>
      </c>
      <c r="O39" s="122">
        <f t="shared" si="2"/>
        <v>392.014</v>
      </c>
      <c r="Q39" s="120">
        <v>197.013</v>
      </c>
      <c r="R39" s="106">
        <v>196.008</v>
      </c>
      <c r="S39" s="122">
        <f t="shared" si="3"/>
        <v>393.021</v>
      </c>
      <c r="U39" s="120">
        <f t="shared" si="4"/>
        <v>399.027</v>
      </c>
      <c r="V39" s="106">
        <f t="shared" si="5"/>
        <v>393.019</v>
      </c>
      <c r="W39" s="106">
        <f t="shared" si="6"/>
        <v>392.014</v>
      </c>
      <c r="X39" s="121">
        <f t="shared" si="7"/>
        <v>393.021</v>
      </c>
      <c r="Y39" s="19">
        <f t="shared" si="8"/>
        <v>1577.081</v>
      </c>
    </row>
    <row r="40" spans="2:25" ht="18" customHeight="1">
      <c r="B40" s="109">
        <v>1</v>
      </c>
      <c r="C40" s="110">
        <v>34</v>
      </c>
      <c r="E40" s="120">
        <v>196.006</v>
      </c>
      <c r="F40" s="106">
        <v>199.012</v>
      </c>
      <c r="G40" s="122">
        <f t="shared" si="0"/>
        <v>395.01800000000003</v>
      </c>
      <c r="I40" s="120">
        <v>196.01</v>
      </c>
      <c r="J40" s="106">
        <v>197.012</v>
      </c>
      <c r="K40" s="122">
        <f t="shared" si="1"/>
        <v>393.022</v>
      </c>
      <c r="M40" s="120">
        <v>199.014</v>
      </c>
      <c r="N40" s="106">
        <v>198.011</v>
      </c>
      <c r="O40" s="122">
        <f t="shared" si="2"/>
        <v>397.025</v>
      </c>
      <c r="Q40" s="120">
        <v>198.012</v>
      </c>
      <c r="R40" s="106">
        <v>196.01</v>
      </c>
      <c r="S40" s="122">
        <f t="shared" si="3"/>
        <v>394.022</v>
      </c>
      <c r="U40" s="120">
        <f t="shared" si="4"/>
        <v>395.01800000000003</v>
      </c>
      <c r="V40" s="106">
        <f t="shared" si="5"/>
        <v>393.022</v>
      </c>
      <c r="W40" s="106">
        <f t="shared" si="6"/>
        <v>397.025</v>
      </c>
      <c r="X40" s="121">
        <f t="shared" si="7"/>
        <v>394.022</v>
      </c>
      <c r="Y40" s="19">
        <f t="shared" si="8"/>
        <v>1579.087</v>
      </c>
    </row>
    <row r="41" spans="2:25" ht="18" customHeight="1">
      <c r="B41" s="109">
        <v>1</v>
      </c>
      <c r="C41" s="110">
        <v>35</v>
      </c>
      <c r="E41" s="120">
        <v>199.01</v>
      </c>
      <c r="F41" s="106">
        <v>200.012</v>
      </c>
      <c r="G41" s="122">
        <f t="shared" si="0"/>
        <v>399.022</v>
      </c>
      <c r="I41" s="120">
        <v>198.008</v>
      </c>
      <c r="J41" s="106">
        <v>199.013</v>
      </c>
      <c r="K41" s="122">
        <f t="shared" si="1"/>
        <v>397.021</v>
      </c>
      <c r="M41" s="120">
        <v>199.013</v>
      </c>
      <c r="N41" s="106">
        <v>196.012</v>
      </c>
      <c r="O41" s="122">
        <f t="shared" si="2"/>
        <v>395.025</v>
      </c>
      <c r="Q41" s="120">
        <v>194.011</v>
      </c>
      <c r="R41" s="106">
        <v>196.011</v>
      </c>
      <c r="S41" s="122">
        <f t="shared" si="3"/>
        <v>390.022</v>
      </c>
      <c r="U41" s="120">
        <f t="shared" si="4"/>
        <v>399.022</v>
      </c>
      <c r="V41" s="106">
        <f t="shared" si="5"/>
        <v>397.021</v>
      </c>
      <c r="W41" s="106">
        <f t="shared" si="6"/>
        <v>395.025</v>
      </c>
      <c r="X41" s="121">
        <f t="shared" si="7"/>
        <v>390.022</v>
      </c>
      <c r="Y41" s="19">
        <f t="shared" si="8"/>
        <v>1581.09</v>
      </c>
    </row>
    <row r="42" spans="2:25" ht="18" customHeight="1">
      <c r="B42" s="109">
        <v>1</v>
      </c>
      <c r="C42" s="110">
        <v>36</v>
      </c>
      <c r="E42" s="120">
        <v>200.016</v>
      </c>
      <c r="F42" s="106">
        <v>200.01</v>
      </c>
      <c r="G42" s="122">
        <f t="shared" si="0"/>
        <v>400.02599999999995</v>
      </c>
      <c r="I42" s="120">
        <v>199.014</v>
      </c>
      <c r="J42" s="106">
        <v>199.012</v>
      </c>
      <c r="K42" s="122">
        <f t="shared" si="1"/>
        <v>398.026</v>
      </c>
      <c r="M42" s="120">
        <v>198.009</v>
      </c>
      <c r="N42" s="106">
        <v>198.008</v>
      </c>
      <c r="O42" s="122">
        <f t="shared" si="2"/>
        <v>396.017</v>
      </c>
      <c r="Q42" s="120">
        <v>199.01</v>
      </c>
      <c r="R42" s="106">
        <v>196.01</v>
      </c>
      <c r="S42" s="122">
        <f t="shared" si="3"/>
        <v>395.02</v>
      </c>
      <c r="U42" s="120">
        <f t="shared" si="4"/>
        <v>400.02599999999995</v>
      </c>
      <c r="V42" s="106">
        <f t="shared" si="5"/>
        <v>398.026</v>
      </c>
      <c r="W42" s="106">
        <f t="shared" si="6"/>
        <v>396.017</v>
      </c>
      <c r="X42" s="121">
        <f t="shared" si="7"/>
        <v>395.02</v>
      </c>
      <c r="Y42" s="19">
        <f t="shared" si="8"/>
        <v>1589.089</v>
      </c>
    </row>
    <row r="43" spans="2:25" ht="18" customHeight="1">
      <c r="B43" s="109">
        <v>1</v>
      </c>
      <c r="C43" s="110">
        <v>37</v>
      </c>
      <c r="E43" s="120">
        <v>200.018</v>
      </c>
      <c r="F43" s="106">
        <v>200.013</v>
      </c>
      <c r="G43" s="122">
        <f t="shared" si="0"/>
        <v>400.031</v>
      </c>
      <c r="I43" s="120">
        <v>199.011</v>
      </c>
      <c r="J43" s="106">
        <v>197.012</v>
      </c>
      <c r="K43" s="122">
        <f t="shared" si="1"/>
        <v>396.023</v>
      </c>
      <c r="M43" s="120">
        <v>198.012</v>
      </c>
      <c r="N43" s="106">
        <v>197.005</v>
      </c>
      <c r="O43" s="122">
        <f t="shared" si="2"/>
        <v>395.017</v>
      </c>
      <c r="Q43" s="120">
        <v>197.007</v>
      </c>
      <c r="R43" s="106">
        <v>200.007</v>
      </c>
      <c r="S43" s="122">
        <f t="shared" si="3"/>
        <v>397.014</v>
      </c>
      <c r="U43" s="120">
        <f t="shared" si="4"/>
        <v>400.031</v>
      </c>
      <c r="V43" s="106">
        <f t="shared" si="5"/>
        <v>396.023</v>
      </c>
      <c r="W43" s="106">
        <f t="shared" si="6"/>
        <v>395.017</v>
      </c>
      <c r="X43" s="121">
        <f t="shared" si="7"/>
        <v>397.014</v>
      </c>
      <c r="Y43" s="19">
        <f t="shared" si="8"/>
        <v>1588.085</v>
      </c>
    </row>
    <row r="44" spans="2:25" ht="18" customHeight="1">
      <c r="B44" s="109">
        <v>1</v>
      </c>
      <c r="C44" s="110">
        <v>38</v>
      </c>
      <c r="E44" s="120">
        <v>198.007</v>
      </c>
      <c r="F44" s="106">
        <v>200.016</v>
      </c>
      <c r="G44" s="122">
        <f t="shared" si="0"/>
        <v>398.023</v>
      </c>
      <c r="I44" s="120">
        <v>200.017</v>
      </c>
      <c r="J44" s="106">
        <v>199.018</v>
      </c>
      <c r="K44" s="122">
        <f t="shared" si="1"/>
        <v>399.03499999999997</v>
      </c>
      <c r="M44" s="120">
        <v>200.013</v>
      </c>
      <c r="N44" s="106">
        <v>196.009</v>
      </c>
      <c r="O44" s="122">
        <f t="shared" si="2"/>
        <v>396.022</v>
      </c>
      <c r="Q44" s="120">
        <v>199.011</v>
      </c>
      <c r="R44" s="106">
        <v>196.006</v>
      </c>
      <c r="S44" s="122">
        <f t="shared" si="3"/>
        <v>395.017</v>
      </c>
      <c r="U44" s="120">
        <f t="shared" si="4"/>
        <v>398.023</v>
      </c>
      <c r="V44" s="106">
        <f t="shared" si="5"/>
        <v>399.03499999999997</v>
      </c>
      <c r="W44" s="106">
        <f t="shared" si="6"/>
        <v>396.022</v>
      </c>
      <c r="X44" s="121">
        <f t="shared" si="7"/>
        <v>395.017</v>
      </c>
      <c r="Y44" s="19">
        <f t="shared" si="8"/>
        <v>1588.097</v>
      </c>
    </row>
    <row r="45" spans="2:25" ht="18" customHeight="1">
      <c r="B45" s="109">
        <v>1</v>
      </c>
      <c r="C45" s="110">
        <v>39</v>
      </c>
      <c r="E45" s="120">
        <v>200.011</v>
      </c>
      <c r="F45" s="106">
        <v>200.013</v>
      </c>
      <c r="G45" s="122">
        <f t="shared" si="0"/>
        <v>400.024</v>
      </c>
      <c r="I45" s="120">
        <v>197.008</v>
      </c>
      <c r="J45" s="106">
        <v>197.01</v>
      </c>
      <c r="K45" s="122">
        <f t="shared" si="1"/>
        <v>394.01800000000003</v>
      </c>
      <c r="M45" s="120">
        <v>197.01</v>
      </c>
      <c r="N45" s="106">
        <v>194.008</v>
      </c>
      <c r="O45" s="122">
        <f t="shared" si="2"/>
        <v>391.01800000000003</v>
      </c>
      <c r="Q45" s="120">
        <v>198.006</v>
      </c>
      <c r="R45" s="106">
        <v>198.014</v>
      </c>
      <c r="S45" s="122">
        <f t="shared" si="3"/>
        <v>396.02</v>
      </c>
      <c r="U45" s="120">
        <f t="shared" si="4"/>
        <v>400.024</v>
      </c>
      <c r="V45" s="106">
        <f t="shared" si="5"/>
        <v>394.01800000000003</v>
      </c>
      <c r="W45" s="106">
        <f t="shared" si="6"/>
        <v>391.01800000000003</v>
      </c>
      <c r="X45" s="121">
        <f t="shared" si="7"/>
        <v>396.02</v>
      </c>
      <c r="Y45" s="19">
        <f t="shared" si="8"/>
        <v>1581.08</v>
      </c>
    </row>
    <row r="46" spans="2:25" ht="18" customHeight="1">
      <c r="B46" s="109">
        <v>1</v>
      </c>
      <c r="C46" s="110">
        <v>40</v>
      </c>
      <c r="E46" s="120">
        <v>199.007</v>
      </c>
      <c r="F46" s="106">
        <v>199.008</v>
      </c>
      <c r="G46" s="122">
        <f t="shared" si="0"/>
        <v>398.015</v>
      </c>
      <c r="I46" s="120">
        <v>194.008</v>
      </c>
      <c r="J46" s="106">
        <v>192.009</v>
      </c>
      <c r="K46" s="122">
        <f t="shared" si="1"/>
        <v>386.017</v>
      </c>
      <c r="M46" s="120">
        <v>199.013</v>
      </c>
      <c r="N46" s="106">
        <v>197.006</v>
      </c>
      <c r="O46" s="122">
        <f t="shared" si="2"/>
        <v>396.019</v>
      </c>
      <c r="Q46" s="120">
        <v>196.009</v>
      </c>
      <c r="R46" s="106">
        <v>194.007</v>
      </c>
      <c r="S46" s="122">
        <f t="shared" si="3"/>
        <v>390.01599999999996</v>
      </c>
      <c r="U46" s="120">
        <f t="shared" si="4"/>
        <v>398.015</v>
      </c>
      <c r="V46" s="106">
        <f t="shared" si="5"/>
        <v>386.017</v>
      </c>
      <c r="W46" s="106">
        <f t="shared" si="6"/>
        <v>396.019</v>
      </c>
      <c r="X46" s="121">
        <f t="shared" si="7"/>
        <v>390.01599999999996</v>
      </c>
      <c r="Y46" s="19">
        <f t="shared" si="8"/>
        <v>1570.067</v>
      </c>
    </row>
    <row r="47" spans="2:25" ht="18" customHeight="1">
      <c r="B47" s="109">
        <v>1</v>
      </c>
      <c r="C47" s="110">
        <v>41</v>
      </c>
      <c r="E47" s="120">
        <v>199.01</v>
      </c>
      <c r="F47" s="106">
        <v>200.013</v>
      </c>
      <c r="G47" s="122">
        <f t="shared" si="0"/>
        <v>399.023</v>
      </c>
      <c r="I47" s="120">
        <v>198.009</v>
      </c>
      <c r="J47" s="106">
        <v>198.008</v>
      </c>
      <c r="K47" s="122">
        <f t="shared" si="1"/>
        <v>396.017</v>
      </c>
      <c r="M47" s="120">
        <v>199.014</v>
      </c>
      <c r="N47" s="106">
        <v>199.006</v>
      </c>
      <c r="O47" s="122">
        <f t="shared" si="2"/>
        <v>398.02</v>
      </c>
      <c r="Q47" s="120">
        <v>197.009</v>
      </c>
      <c r="R47" s="106">
        <v>197.005</v>
      </c>
      <c r="S47" s="122">
        <f t="shared" si="3"/>
        <v>394.014</v>
      </c>
      <c r="U47" s="120">
        <f t="shared" si="4"/>
        <v>399.023</v>
      </c>
      <c r="V47" s="106">
        <f t="shared" si="5"/>
        <v>396.017</v>
      </c>
      <c r="W47" s="106">
        <f t="shared" si="6"/>
        <v>398.02</v>
      </c>
      <c r="X47" s="121">
        <f t="shared" si="7"/>
        <v>394.014</v>
      </c>
      <c r="Y47" s="19">
        <f t="shared" si="8"/>
        <v>1587.074</v>
      </c>
    </row>
    <row r="48" spans="2:25" ht="18" customHeight="1">
      <c r="B48" s="109">
        <v>1</v>
      </c>
      <c r="C48" s="110">
        <v>42</v>
      </c>
      <c r="E48" s="120">
        <v>199.01</v>
      </c>
      <c r="F48" s="106">
        <v>200.014</v>
      </c>
      <c r="G48" s="122">
        <f t="shared" si="0"/>
        <v>399.024</v>
      </c>
      <c r="I48" s="120">
        <v>198.015</v>
      </c>
      <c r="J48" s="106">
        <v>198.01</v>
      </c>
      <c r="K48" s="122">
        <f t="shared" si="1"/>
        <v>396.025</v>
      </c>
      <c r="M48" s="120">
        <v>200.015</v>
      </c>
      <c r="N48" s="106">
        <v>195.007</v>
      </c>
      <c r="O48" s="122">
        <f t="shared" si="2"/>
        <v>395.022</v>
      </c>
      <c r="Q48" s="120">
        <v>198.009</v>
      </c>
      <c r="R48" s="106">
        <v>197.013</v>
      </c>
      <c r="S48" s="122">
        <f t="shared" si="3"/>
        <v>395.022</v>
      </c>
      <c r="U48" s="120">
        <f t="shared" si="4"/>
        <v>399.024</v>
      </c>
      <c r="V48" s="106">
        <f t="shared" si="5"/>
        <v>396.025</v>
      </c>
      <c r="W48" s="106">
        <f t="shared" si="6"/>
        <v>395.022</v>
      </c>
      <c r="X48" s="121">
        <f t="shared" si="7"/>
        <v>395.022</v>
      </c>
      <c r="Y48" s="19">
        <f t="shared" si="8"/>
        <v>1585.0929999999998</v>
      </c>
    </row>
    <row r="49" spans="2:25" ht="18" customHeight="1">
      <c r="B49" s="109">
        <v>1</v>
      </c>
      <c r="C49" s="110">
        <v>43</v>
      </c>
      <c r="E49" s="120">
        <v>199.012</v>
      </c>
      <c r="F49" s="106">
        <v>198.009</v>
      </c>
      <c r="G49" s="122">
        <f t="shared" si="0"/>
        <v>397.02099999999996</v>
      </c>
      <c r="I49" s="120">
        <v>200.015</v>
      </c>
      <c r="J49" s="106">
        <v>198.01</v>
      </c>
      <c r="K49" s="122">
        <f t="shared" si="1"/>
        <v>398.025</v>
      </c>
      <c r="M49" s="120">
        <v>200.01</v>
      </c>
      <c r="N49" s="106">
        <v>197.007</v>
      </c>
      <c r="O49" s="122">
        <f t="shared" si="2"/>
        <v>397.017</v>
      </c>
      <c r="Q49" s="120">
        <v>200.011</v>
      </c>
      <c r="R49" s="106">
        <v>200.009</v>
      </c>
      <c r="S49" s="122">
        <f t="shared" si="3"/>
        <v>400.02</v>
      </c>
      <c r="U49" s="120">
        <f t="shared" si="4"/>
        <v>397.02099999999996</v>
      </c>
      <c r="V49" s="106">
        <f t="shared" si="5"/>
        <v>398.025</v>
      </c>
      <c r="W49" s="106">
        <f t="shared" si="6"/>
        <v>397.017</v>
      </c>
      <c r="X49" s="121">
        <f t="shared" si="7"/>
        <v>400.02</v>
      </c>
      <c r="Y49" s="19">
        <f t="shared" si="8"/>
        <v>1592.0829999999999</v>
      </c>
    </row>
    <row r="50" spans="2:25" ht="18" customHeight="1">
      <c r="B50" s="109">
        <v>1</v>
      </c>
      <c r="C50" s="110">
        <v>44</v>
      </c>
      <c r="E50" s="120">
        <v>197.012</v>
      </c>
      <c r="F50" s="106">
        <v>199.01</v>
      </c>
      <c r="G50" s="122">
        <f t="shared" si="0"/>
        <v>396.022</v>
      </c>
      <c r="I50" s="120">
        <v>199.013</v>
      </c>
      <c r="J50" s="106">
        <v>198.012</v>
      </c>
      <c r="K50" s="122">
        <f t="shared" si="1"/>
        <v>397.025</v>
      </c>
      <c r="M50" s="120">
        <v>200.01</v>
      </c>
      <c r="N50" s="106">
        <v>196.009</v>
      </c>
      <c r="O50" s="122">
        <f t="shared" si="2"/>
        <v>396.019</v>
      </c>
      <c r="Q50" s="120">
        <v>199.013</v>
      </c>
      <c r="R50" s="106">
        <v>199.012</v>
      </c>
      <c r="S50" s="122">
        <f t="shared" si="3"/>
        <v>398.025</v>
      </c>
      <c r="U50" s="120">
        <f t="shared" si="4"/>
        <v>396.022</v>
      </c>
      <c r="V50" s="106">
        <f t="shared" si="5"/>
        <v>397.025</v>
      </c>
      <c r="W50" s="106">
        <f t="shared" si="6"/>
        <v>396.019</v>
      </c>
      <c r="X50" s="121">
        <f t="shared" si="7"/>
        <v>398.025</v>
      </c>
      <c r="Y50" s="19">
        <f t="shared" si="8"/>
        <v>1587.091</v>
      </c>
    </row>
    <row r="51" spans="2:25" ht="18" customHeight="1">
      <c r="B51" s="109">
        <v>1</v>
      </c>
      <c r="C51" s="110">
        <v>45</v>
      </c>
      <c r="E51" s="120">
        <v>200.017</v>
      </c>
      <c r="F51" s="106">
        <v>200.017</v>
      </c>
      <c r="G51" s="122">
        <f t="shared" si="0"/>
        <v>400.034</v>
      </c>
      <c r="I51" s="120">
        <v>199.015</v>
      </c>
      <c r="J51" s="106">
        <v>199.014</v>
      </c>
      <c r="K51" s="122">
        <f t="shared" si="1"/>
        <v>398.029</v>
      </c>
      <c r="M51" s="120">
        <v>200.012</v>
      </c>
      <c r="N51" s="106">
        <v>194.007</v>
      </c>
      <c r="O51" s="122">
        <f t="shared" si="2"/>
        <v>394.019</v>
      </c>
      <c r="Q51" s="120">
        <v>199.013</v>
      </c>
      <c r="R51" s="106">
        <v>200.015</v>
      </c>
      <c r="S51" s="122">
        <f t="shared" si="3"/>
        <v>399.028</v>
      </c>
      <c r="U51" s="120">
        <f t="shared" si="4"/>
        <v>400.034</v>
      </c>
      <c r="V51" s="106">
        <f t="shared" si="5"/>
        <v>398.029</v>
      </c>
      <c r="W51" s="106">
        <f t="shared" si="6"/>
        <v>394.019</v>
      </c>
      <c r="X51" s="121">
        <f t="shared" si="7"/>
        <v>399.028</v>
      </c>
      <c r="Y51" s="19">
        <f t="shared" si="8"/>
        <v>1591.11</v>
      </c>
    </row>
    <row r="52" spans="2:25" ht="18" customHeight="1">
      <c r="B52" s="109">
        <v>1</v>
      </c>
      <c r="C52" s="110">
        <v>46</v>
      </c>
      <c r="E52" s="120">
        <v>200.015</v>
      </c>
      <c r="F52" s="106">
        <v>200.016</v>
      </c>
      <c r="G52" s="122">
        <f t="shared" si="0"/>
        <v>400.03099999999995</v>
      </c>
      <c r="I52" s="120">
        <v>200.016</v>
      </c>
      <c r="J52" s="106">
        <v>199.015</v>
      </c>
      <c r="K52" s="122">
        <f t="shared" si="1"/>
        <v>399.03099999999995</v>
      </c>
      <c r="M52" s="120">
        <v>200.014</v>
      </c>
      <c r="N52" s="106">
        <v>197.01</v>
      </c>
      <c r="O52" s="122">
        <f t="shared" si="2"/>
        <v>397.024</v>
      </c>
      <c r="Q52" s="120">
        <v>199.013</v>
      </c>
      <c r="R52" s="106">
        <v>200.012</v>
      </c>
      <c r="S52" s="122">
        <f t="shared" si="3"/>
        <v>399.025</v>
      </c>
      <c r="U52" s="120">
        <f t="shared" si="4"/>
        <v>400.03099999999995</v>
      </c>
      <c r="V52" s="106">
        <f t="shared" si="5"/>
        <v>399.03099999999995</v>
      </c>
      <c r="W52" s="106">
        <f t="shared" si="6"/>
        <v>397.024</v>
      </c>
      <c r="X52" s="121">
        <f t="shared" si="7"/>
        <v>399.025</v>
      </c>
      <c r="Y52" s="19">
        <f t="shared" si="8"/>
        <v>1595.1109999999999</v>
      </c>
    </row>
    <row r="53" spans="2:25" ht="18" customHeight="1">
      <c r="B53" s="109">
        <v>1</v>
      </c>
      <c r="C53" s="110">
        <v>47</v>
      </c>
      <c r="E53" s="120">
        <v>199.015</v>
      </c>
      <c r="F53" s="106">
        <v>199.013</v>
      </c>
      <c r="G53" s="122">
        <f t="shared" si="0"/>
        <v>398.028</v>
      </c>
      <c r="I53" s="120">
        <v>199.01</v>
      </c>
      <c r="J53" s="106">
        <v>196.01</v>
      </c>
      <c r="K53" s="122">
        <f t="shared" si="1"/>
        <v>395.02</v>
      </c>
      <c r="M53" s="120">
        <v>198.012</v>
      </c>
      <c r="N53" s="106">
        <v>197.009</v>
      </c>
      <c r="O53" s="122">
        <f t="shared" si="2"/>
        <v>395.02099999999996</v>
      </c>
      <c r="Q53" s="120">
        <v>194.009</v>
      </c>
      <c r="R53" s="106">
        <v>197.011</v>
      </c>
      <c r="S53" s="122">
        <f t="shared" si="3"/>
        <v>391.02</v>
      </c>
      <c r="U53" s="120">
        <f t="shared" si="4"/>
        <v>398.028</v>
      </c>
      <c r="V53" s="106">
        <f t="shared" si="5"/>
        <v>395.02</v>
      </c>
      <c r="W53" s="106">
        <f t="shared" si="6"/>
        <v>395.02099999999996</v>
      </c>
      <c r="X53" s="121">
        <f t="shared" si="7"/>
        <v>391.02</v>
      </c>
      <c r="Y53" s="19">
        <f t="shared" si="8"/>
        <v>1579.089</v>
      </c>
    </row>
    <row r="54" spans="2:25" ht="18" customHeight="1">
      <c r="B54" s="109">
        <v>1</v>
      </c>
      <c r="C54" s="110">
        <v>48</v>
      </c>
      <c r="E54" s="120"/>
      <c r="F54" s="106"/>
      <c r="G54" s="122">
        <f t="shared" si="0"/>
        <v>0</v>
      </c>
      <c r="I54" s="120"/>
      <c r="J54" s="106"/>
      <c r="K54" s="122">
        <f t="shared" si="1"/>
        <v>0</v>
      </c>
      <c r="M54" s="120"/>
      <c r="N54" s="106"/>
      <c r="O54" s="122">
        <f t="shared" si="2"/>
        <v>0</v>
      </c>
      <c r="Q54" s="120"/>
      <c r="R54" s="106"/>
      <c r="S54" s="122">
        <f t="shared" si="3"/>
        <v>0</v>
      </c>
      <c r="U54" s="120">
        <f t="shared" si="4"/>
        <v>0</v>
      </c>
      <c r="V54" s="106">
        <f t="shared" si="5"/>
        <v>0</v>
      </c>
      <c r="W54" s="106">
        <f t="shared" si="6"/>
        <v>0</v>
      </c>
      <c r="X54" s="121">
        <f t="shared" si="7"/>
        <v>0</v>
      </c>
      <c r="Y54" s="19">
        <f t="shared" si="8"/>
        <v>0</v>
      </c>
    </row>
    <row r="55" spans="2:25" ht="18" customHeight="1">
      <c r="B55" s="109">
        <v>1</v>
      </c>
      <c r="C55" s="110">
        <v>49</v>
      </c>
      <c r="E55" s="120"/>
      <c r="F55" s="106"/>
      <c r="G55" s="122">
        <f t="shared" si="0"/>
        <v>0</v>
      </c>
      <c r="I55" s="120"/>
      <c r="J55" s="106"/>
      <c r="K55" s="122">
        <f t="shared" si="1"/>
        <v>0</v>
      </c>
      <c r="M55" s="120"/>
      <c r="N55" s="106"/>
      <c r="O55" s="122">
        <f t="shared" si="2"/>
        <v>0</v>
      </c>
      <c r="Q55" s="120"/>
      <c r="R55" s="106"/>
      <c r="S55" s="122">
        <f t="shared" si="3"/>
        <v>0</v>
      </c>
      <c r="U55" s="120">
        <f t="shared" si="4"/>
        <v>0</v>
      </c>
      <c r="V55" s="106">
        <f t="shared" si="5"/>
        <v>0</v>
      </c>
      <c r="W55" s="106">
        <f t="shared" si="6"/>
        <v>0</v>
      </c>
      <c r="X55" s="121">
        <f t="shared" si="7"/>
        <v>0</v>
      </c>
      <c r="Y55" s="19">
        <f t="shared" si="8"/>
        <v>0</v>
      </c>
    </row>
    <row r="56" spans="2:25" ht="18" customHeight="1">
      <c r="B56" s="109">
        <v>1</v>
      </c>
      <c r="C56" s="110">
        <v>50</v>
      </c>
      <c r="E56" s="120"/>
      <c r="F56" s="106"/>
      <c r="G56" s="122">
        <f t="shared" si="0"/>
        <v>0</v>
      </c>
      <c r="I56" s="120"/>
      <c r="J56" s="106"/>
      <c r="K56" s="122">
        <f t="shared" si="1"/>
        <v>0</v>
      </c>
      <c r="M56" s="120"/>
      <c r="N56" s="106"/>
      <c r="O56" s="122">
        <f t="shared" si="2"/>
        <v>0</v>
      </c>
      <c r="Q56" s="120"/>
      <c r="R56" s="106"/>
      <c r="S56" s="122">
        <f t="shared" si="3"/>
        <v>0</v>
      </c>
      <c r="U56" s="120">
        <f t="shared" si="4"/>
        <v>0</v>
      </c>
      <c r="V56" s="106">
        <f t="shared" si="5"/>
        <v>0</v>
      </c>
      <c r="W56" s="106">
        <f t="shared" si="6"/>
        <v>0</v>
      </c>
      <c r="X56" s="121">
        <f t="shared" si="7"/>
        <v>0</v>
      </c>
      <c r="Y56" s="19">
        <f t="shared" si="8"/>
        <v>0</v>
      </c>
    </row>
    <row r="57" spans="2:25" ht="18" customHeight="1">
      <c r="B57" s="109">
        <v>2</v>
      </c>
      <c r="C57" s="110">
        <v>1</v>
      </c>
      <c r="E57" s="120"/>
      <c r="F57" s="106"/>
      <c r="G57" s="122">
        <f t="shared" si="0"/>
        <v>0</v>
      </c>
      <c r="I57" s="120"/>
      <c r="J57" s="106"/>
      <c r="K57" s="122">
        <f t="shared" si="1"/>
        <v>0</v>
      </c>
      <c r="M57" s="120"/>
      <c r="N57" s="106"/>
      <c r="O57" s="122">
        <f t="shared" si="2"/>
        <v>0</v>
      </c>
      <c r="Q57" s="120"/>
      <c r="R57" s="106"/>
      <c r="S57" s="122">
        <f t="shared" si="3"/>
        <v>0</v>
      </c>
      <c r="U57" s="120">
        <f t="shared" si="4"/>
        <v>0</v>
      </c>
      <c r="V57" s="106">
        <f t="shared" si="5"/>
        <v>0</v>
      </c>
      <c r="W57" s="106">
        <f t="shared" si="6"/>
        <v>0</v>
      </c>
      <c r="X57" s="121">
        <f t="shared" si="7"/>
        <v>0</v>
      </c>
      <c r="Y57" s="19">
        <f t="shared" si="8"/>
        <v>0</v>
      </c>
    </row>
    <row r="58" spans="2:25" ht="18" customHeight="1">
      <c r="B58" s="109">
        <v>2</v>
      </c>
      <c r="C58" s="110">
        <v>2</v>
      </c>
      <c r="E58" s="120"/>
      <c r="F58" s="106"/>
      <c r="G58" s="122">
        <f t="shared" si="0"/>
        <v>0</v>
      </c>
      <c r="I58" s="120"/>
      <c r="J58" s="106"/>
      <c r="K58" s="122">
        <f t="shared" si="1"/>
        <v>0</v>
      </c>
      <c r="M58" s="120"/>
      <c r="N58" s="106"/>
      <c r="O58" s="122">
        <f t="shared" si="2"/>
        <v>0</v>
      </c>
      <c r="Q58" s="120"/>
      <c r="R58" s="106"/>
      <c r="S58" s="122">
        <f t="shared" si="3"/>
        <v>0</v>
      </c>
      <c r="U58" s="120">
        <f t="shared" si="4"/>
        <v>0</v>
      </c>
      <c r="V58" s="106">
        <f t="shared" si="5"/>
        <v>0</v>
      </c>
      <c r="W58" s="106">
        <f t="shared" si="6"/>
        <v>0</v>
      </c>
      <c r="X58" s="121">
        <f t="shared" si="7"/>
        <v>0</v>
      </c>
      <c r="Y58" s="19">
        <f t="shared" si="8"/>
        <v>0</v>
      </c>
    </row>
    <row r="59" spans="2:25" ht="18" customHeight="1">
      <c r="B59" s="109">
        <v>2</v>
      </c>
      <c r="C59" s="110">
        <v>3</v>
      </c>
      <c r="E59" s="120"/>
      <c r="F59" s="106"/>
      <c r="G59" s="122">
        <f t="shared" si="0"/>
        <v>0</v>
      </c>
      <c r="I59" s="120"/>
      <c r="J59" s="106"/>
      <c r="K59" s="122">
        <f t="shared" si="1"/>
        <v>0</v>
      </c>
      <c r="M59" s="120"/>
      <c r="N59" s="106"/>
      <c r="O59" s="122">
        <f t="shared" si="2"/>
        <v>0</v>
      </c>
      <c r="Q59" s="120"/>
      <c r="R59" s="106"/>
      <c r="S59" s="122">
        <f t="shared" si="3"/>
        <v>0</v>
      </c>
      <c r="U59" s="120">
        <f t="shared" si="4"/>
        <v>0</v>
      </c>
      <c r="V59" s="106">
        <f t="shared" si="5"/>
        <v>0</v>
      </c>
      <c r="W59" s="106">
        <f t="shared" si="6"/>
        <v>0</v>
      </c>
      <c r="X59" s="121">
        <f t="shared" si="7"/>
        <v>0</v>
      </c>
      <c r="Y59" s="19">
        <f t="shared" si="8"/>
        <v>0</v>
      </c>
    </row>
    <row r="60" spans="2:25" ht="18" customHeight="1">
      <c r="B60" s="109">
        <v>2</v>
      </c>
      <c r="C60" s="110">
        <v>4</v>
      </c>
      <c r="E60" s="120"/>
      <c r="F60" s="106"/>
      <c r="G60" s="122">
        <f t="shared" si="0"/>
        <v>0</v>
      </c>
      <c r="I60" s="120"/>
      <c r="J60" s="106"/>
      <c r="K60" s="122">
        <f t="shared" si="1"/>
        <v>0</v>
      </c>
      <c r="M60" s="120"/>
      <c r="N60" s="106"/>
      <c r="O60" s="122">
        <f t="shared" si="2"/>
        <v>0</v>
      </c>
      <c r="Q60" s="120"/>
      <c r="R60" s="106"/>
      <c r="S60" s="122">
        <f t="shared" si="3"/>
        <v>0</v>
      </c>
      <c r="U60" s="120">
        <f t="shared" si="4"/>
        <v>0</v>
      </c>
      <c r="V60" s="106">
        <f t="shared" si="5"/>
        <v>0</v>
      </c>
      <c r="W60" s="106">
        <f t="shared" si="6"/>
        <v>0</v>
      </c>
      <c r="X60" s="121">
        <f t="shared" si="7"/>
        <v>0</v>
      </c>
      <c r="Y60" s="19">
        <f t="shared" si="8"/>
        <v>0</v>
      </c>
    </row>
    <row r="61" spans="2:25" ht="18" customHeight="1">
      <c r="B61" s="109">
        <v>2</v>
      </c>
      <c r="C61" s="110">
        <v>5</v>
      </c>
      <c r="E61" s="120"/>
      <c r="F61" s="106"/>
      <c r="G61" s="122">
        <f t="shared" si="0"/>
        <v>0</v>
      </c>
      <c r="I61" s="120"/>
      <c r="J61" s="106"/>
      <c r="K61" s="122">
        <f t="shared" si="1"/>
        <v>0</v>
      </c>
      <c r="M61" s="120"/>
      <c r="N61" s="106"/>
      <c r="O61" s="122">
        <f t="shared" si="2"/>
        <v>0</v>
      </c>
      <c r="Q61" s="120"/>
      <c r="R61" s="106"/>
      <c r="S61" s="122">
        <f t="shared" si="3"/>
        <v>0</v>
      </c>
      <c r="U61" s="120">
        <f t="shared" si="4"/>
        <v>0</v>
      </c>
      <c r="V61" s="106">
        <f t="shared" si="5"/>
        <v>0</v>
      </c>
      <c r="W61" s="106">
        <f t="shared" si="6"/>
        <v>0</v>
      </c>
      <c r="X61" s="121">
        <f t="shared" si="7"/>
        <v>0</v>
      </c>
      <c r="Y61" s="19">
        <f t="shared" si="8"/>
        <v>0</v>
      </c>
    </row>
    <row r="62" spans="2:25" ht="18" customHeight="1">
      <c r="B62" s="109">
        <v>2</v>
      </c>
      <c r="C62" s="110">
        <v>6</v>
      </c>
      <c r="E62" s="120"/>
      <c r="F62" s="106"/>
      <c r="G62" s="122">
        <f t="shared" si="0"/>
        <v>0</v>
      </c>
      <c r="I62" s="120"/>
      <c r="J62" s="106"/>
      <c r="K62" s="122">
        <f t="shared" si="1"/>
        <v>0</v>
      </c>
      <c r="M62" s="120"/>
      <c r="N62" s="106"/>
      <c r="O62" s="122">
        <f t="shared" si="2"/>
        <v>0</v>
      </c>
      <c r="Q62" s="120"/>
      <c r="R62" s="106"/>
      <c r="S62" s="122">
        <f t="shared" si="3"/>
        <v>0</v>
      </c>
      <c r="U62" s="120">
        <f t="shared" si="4"/>
        <v>0</v>
      </c>
      <c r="V62" s="106">
        <f t="shared" si="5"/>
        <v>0</v>
      </c>
      <c r="W62" s="106">
        <f t="shared" si="6"/>
        <v>0</v>
      </c>
      <c r="X62" s="121">
        <f t="shared" si="7"/>
        <v>0</v>
      </c>
      <c r="Y62" s="19">
        <f t="shared" si="8"/>
        <v>0</v>
      </c>
    </row>
    <row r="63" spans="2:25" ht="18" customHeight="1">
      <c r="B63" s="109">
        <v>2</v>
      </c>
      <c r="C63" s="110">
        <v>7</v>
      </c>
      <c r="E63" s="120"/>
      <c r="F63" s="106"/>
      <c r="G63" s="122">
        <f t="shared" si="0"/>
        <v>0</v>
      </c>
      <c r="I63" s="120"/>
      <c r="J63" s="106"/>
      <c r="K63" s="122">
        <f t="shared" si="1"/>
        <v>0</v>
      </c>
      <c r="M63" s="120"/>
      <c r="N63" s="106"/>
      <c r="O63" s="122">
        <f t="shared" si="2"/>
        <v>0</v>
      </c>
      <c r="Q63" s="120"/>
      <c r="R63" s="106"/>
      <c r="S63" s="122">
        <f t="shared" si="3"/>
        <v>0</v>
      </c>
      <c r="U63" s="120">
        <f t="shared" si="4"/>
        <v>0</v>
      </c>
      <c r="V63" s="106">
        <f t="shared" si="5"/>
        <v>0</v>
      </c>
      <c r="W63" s="106">
        <f t="shared" si="6"/>
        <v>0</v>
      </c>
      <c r="X63" s="121">
        <f t="shared" si="7"/>
        <v>0</v>
      </c>
      <c r="Y63" s="19">
        <f t="shared" si="8"/>
        <v>0</v>
      </c>
    </row>
    <row r="64" spans="2:25" ht="18" customHeight="1">
      <c r="B64" s="109">
        <v>2</v>
      </c>
      <c r="C64" s="110">
        <v>8</v>
      </c>
      <c r="E64" s="120"/>
      <c r="F64" s="106"/>
      <c r="G64" s="122">
        <f t="shared" si="0"/>
        <v>0</v>
      </c>
      <c r="I64" s="120"/>
      <c r="J64" s="106"/>
      <c r="K64" s="122">
        <f t="shared" si="1"/>
        <v>0</v>
      </c>
      <c r="M64" s="120"/>
      <c r="N64" s="106"/>
      <c r="O64" s="122">
        <f t="shared" si="2"/>
        <v>0</v>
      </c>
      <c r="Q64" s="120"/>
      <c r="R64" s="106"/>
      <c r="S64" s="122">
        <f t="shared" si="3"/>
        <v>0</v>
      </c>
      <c r="U64" s="120">
        <f t="shared" si="4"/>
        <v>0</v>
      </c>
      <c r="V64" s="106">
        <f t="shared" si="5"/>
        <v>0</v>
      </c>
      <c r="W64" s="106">
        <f t="shared" si="6"/>
        <v>0</v>
      </c>
      <c r="X64" s="121">
        <f t="shared" si="7"/>
        <v>0</v>
      </c>
      <c r="Y64" s="19">
        <f t="shared" si="8"/>
        <v>0</v>
      </c>
    </row>
    <row r="65" spans="2:25" ht="18" customHeight="1">
      <c r="B65" s="109">
        <v>2</v>
      </c>
      <c r="C65" s="110">
        <v>9</v>
      </c>
      <c r="E65" s="120"/>
      <c r="F65" s="106"/>
      <c r="G65" s="122">
        <f t="shared" si="0"/>
        <v>0</v>
      </c>
      <c r="I65" s="120"/>
      <c r="J65" s="106"/>
      <c r="K65" s="122">
        <f t="shared" si="1"/>
        <v>0</v>
      </c>
      <c r="M65" s="120"/>
      <c r="N65" s="106"/>
      <c r="O65" s="122">
        <f t="shared" si="2"/>
        <v>0</v>
      </c>
      <c r="Q65" s="120"/>
      <c r="R65" s="106"/>
      <c r="S65" s="122">
        <f t="shared" si="3"/>
        <v>0</v>
      </c>
      <c r="U65" s="120">
        <f t="shared" si="4"/>
        <v>0</v>
      </c>
      <c r="V65" s="106">
        <f t="shared" si="5"/>
        <v>0</v>
      </c>
      <c r="W65" s="106">
        <f t="shared" si="6"/>
        <v>0</v>
      </c>
      <c r="X65" s="121">
        <f t="shared" si="7"/>
        <v>0</v>
      </c>
      <c r="Y65" s="19">
        <f t="shared" si="8"/>
        <v>0</v>
      </c>
    </row>
    <row r="66" spans="2:25" ht="18" customHeight="1">
      <c r="B66" s="109">
        <v>2</v>
      </c>
      <c r="C66" s="110">
        <v>10</v>
      </c>
      <c r="E66" s="120"/>
      <c r="F66" s="106"/>
      <c r="G66" s="122">
        <f t="shared" si="0"/>
        <v>0</v>
      </c>
      <c r="I66" s="120"/>
      <c r="J66" s="106"/>
      <c r="K66" s="122">
        <f t="shared" si="1"/>
        <v>0</v>
      </c>
      <c r="M66" s="120"/>
      <c r="N66" s="106"/>
      <c r="O66" s="122">
        <f t="shared" si="2"/>
        <v>0</v>
      </c>
      <c r="Q66" s="120"/>
      <c r="R66" s="106"/>
      <c r="S66" s="122">
        <f t="shared" si="3"/>
        <v>0</v>
      </c>
      <c r="U66" s="120">
        <f t="shared" si="4"/>
        <v>0</v>
      </c>
      <c r="V66" s="106">
        <f t="shared" si="5"/>
        <v>0</v>
      </c>
      <c r="W66" s="106">
        <f t="shared" si="6"/>
        <v>0</v>
      </c>
      <c r="X66" s="121">
        <f t="shared" si="7"/>
        <v>0</v>
      </c>
      <c r="Y66" s="19">
        <f t="shared" si="8"/>
        <v>0</v>
      </c>
    </row>
    <row r="67" spans="2:25" ht="18" customHeight="1">
      <c r="B67" s="109">
        <v>2</v>
      </c>
      <c r="C67" s="110">
        <v>11</v>
      </c>
      <c r="E67" s="120"/>
      <c r="F67" s="106"/>
      <c r="G67" s="122">
        <f t="shared" si="0"/>
        <v>0</v>
      </c>
      <c r="I67" s="120"/>
      <c r="J67" s="106"/>
      <c r="K67" s="122">
        <f t="shared" si="1"/>
        <v>0</v>
      </c>
      <c r="M67" s="120"/>
      <c r="N67" s="106"/>
      <c r="O67" s="122">
        <f t="shared" si="2"/>
        <v>0</v>
      </c>
      <c r="Q67" s="120"/>
      <c r="R67" s="106"/>
      <c r="S67" s="122">
        <f t="shared" si="3"/>
        <v>0</v>
      </c>
      <c r="U67" s="120">
        <f t="shared" si="4"/>
        <v>0</v>
      </c>
      <c r="V67" s="106">
        <f t="shared" si="5"/>
        <v>0</v>
      </c>
      <c r="W67" s="106">
        <f t="shared" si="6"/>
        <v>0</v>
      </c>
      <c r="X67" s="121">
        <f t="shared" si="7"/>
        <v>0</v>
      </c>
      <c r="Y67" s="19">
        <f t="shared" si="8"/>
        <v>0</v>
      </c>
    </row>
    <row r="68" spans="2:25" ht="18" customHeight="1">
      <c r="B68" s="109">
        <v>2</v>
      </c>
      <c r="C68" s="110">
        <v>12</v>
      </c>
      <c r="E68" s="120"/>
      <c r="F68" s="106"/>
      <c r="G68" s="122">
        <f t="shared" si="0"/>
        <v>0</v>
      </c>
      <c r="I68" s="120"/>
      <c r="J68" s="106"/>
      <c r="K68" s="122">
        <f t="shared" si="1"/>
        <v>0</v>
      </c>
      <c r="M68" s="120"/>
      <c r="N68" s="106"/>
      <c r="O68" s="122">
        <f t="shared" si="2"/>
        <v>0</v>
      </c>
      <c r="Q68" s="120"/>
      <c r="R68" s="106"/>
      <c r="S68" s="122">
        <f t="shared" si="3"/>
        <v>0</v>
      </c>
      <c r="U68" s="120">
        <f t="shared" si="4"/>
        <v>0</v>
      </c>
      <c r="V68" s="106">
        <f t="shared" si="5"/>
        <v>0</v>
      </c>
      <c r="W68" s="106">
        <f t="shared" si="6"/>
        <v>0</v>
      </c>
      <c r="X68" s="121">
        <f t="shared" si="7"/>
        <v>0</v>
      </c>
      <c r="Y68" s="19">
        <f t="shared" si="8"/>
        <v>0</v>
      </c>
    </row>
    <row r="69" spans="2:25" ht="18" customHeight="1">
      <c r="B69" s="109">
        <v>2</v>
      </c>
      <c r="C69" s="110">
        <v>13</v>
      </c>
      <c r="E69" s="120"/>
      <c r="F69" s="106"/>
      <c r="G69" s="122">
        <f t="shared" si="0"/>
        <v>0</v>
      </c>
      <c r="I69" s="120"/>
      <c r="J69" s="106"/>
      <c r="K69" s="122">
        <f t="shared" si="1"/>
        <v>0</v>
      </c>
      <c r="M69" s="120"/>
      <c r="N69" s="106"/>
      <c r="O69" s="122">
        <f t="shared" si="2"/>
        <v>0</v>
      </c>
      <c r="Q69" s="120"/>
      <c r="R69" s="106"/>
      <c r="S69" s="122">
        <f t="shared" si="3"/>
        <v>0</v>
      </c>
      <c r="U69" s="120">
        <f t="shared" si="4"/>
        <v>0</v>
      </c>
      <c r="V69" s="106">
        <f t="shared" si="5"/>
        <v>0</v>
      </c>
      <c r="W69" s="106">
        <f t="shared" si="6"/>
        <v>0</v>
      </c>
      <c r="X69" s="121">
        <f t="shared" si="7"/>
        <v>0</v>
      </c>
      <c r="Y69" s="19">
        <f t="shared" si="8"/>
        <v>0</v>
      </c>
    </row>
    <row r="70" spans="2:25" ht="18" customHeight="1">
      <c r="B70" s="109">
        <v>2</v>
      </c>
      <c r="C70" s="110">
        <v>14</v>
      </c>
      <c r="E70" s="120"/>
      <c r="F70" s="106"/>
      <c r="G70" s="122">
        <f t="shared" si="0"/>
        <v>0</v>
      </c>
      <c r="I70" s="120"/>
      <c r="J70" s="106"/>
      <c r="K70" s="122">
        <f t="shared" si="1"/>
        <v>0</v>
      </c>
      <c r="M70" s="120"/>
      <c r="N70" s="106"/>
      <c r="O70" s="122">
        <f t="shared" si="2"/>
        <v>0</v>
      </c>
      <c r="Q70" s="120"/>
      <c r="R70" s="106"/>
      <c r="S70" s="122">
        <f t="shared" si="3"/>
        <v>0</v>
      </c>
      <c r="U70" s="120">
        <f t="shared" si="4"/>
        <v>0</v>
      </c>
      <c r="V70" s="106">
        <f t="shared" si="5"/>
        <v>0</v>
      </c>
      <c r="W70" s="106">
        <f t="shared" si="6"/>
        <v>0</v>
      </c>
      <c r="X70" s="121">
        <f t="shared" si="7"/>
        <v>0</v>
      </c>
      <c r="Y70" s="19">
        <f t="shared" si="8"/>
        <v>0</v>
      </c>
    </row>
    <row r="71" spans="2:25" ht="18" customHeight="1">
      <c r="B71" s="109">
        <v>2</v>
      </c>
      <c r="C71" s="110">
        <v>15</v>
      </c>
      <c r="E71" s="120"/>
      <c r="F71" s="106"/>
      <c r="G71" s="122">
        <f aca="true" t="shared" si="9" ref="G71:G107">SUM(E71:F71)</f>
        <v>0</v>
      </c>
      <c r="I71" s="120"/>
      <c r="J71" s="106"/>
      <c r="K71" s="122">
        <f t="shared" si="1"/>
        <v>0</v>
      </c>
      <c r="M71" s="120"/>
      <c r="N71" s="106"/>
      <c r="O71" s="122">
        <f t="shared" si="2"/>
        <v>0</v>
      </c>
      <c r="Q71" s="120"/>
      <c r="R71" s="106"/>
      <c r="S71" s="122">
        <f t="shared" si="3"/>
        <v>0</v>
      </c>
      <c r="U71" s="120">
        <f t="shared" si="4"/>
        <v>0</v>
      </c>
      <c r="V71" s="106">
        <f t="shared" si="5"/>
        <v>0</v>
      </c>
      <c r="W71" s="106">
        <f t="shared" si="6"/>
        <v>0</v>
      </c>
      <c r="X71" s="121">
        <f t="shared" si="7"/>
        <v>0</v>
      </c>
      <c r="Y71" s="19">
        <f t="shared" si="8"/>
        <v>0</v>
      </c>
    </row>
    <row r="72" spans="2:25" ht="18" customHeight="1">
      <c r="B72" s="109">
        <v>2</v>
      </c>
      <c r="C72" s="110">
        <v>16</v>
      </c>
      <c r="E72" s="120"/>
      <c r="F72" s="106"/>
      <c r="G72" s="122">
        <f t="shared" si="9"/>
        <v>0</v>
      </c>
      <c r="I72" s="120"/>
      <c r="J72" s="106"/>
      <c r="K72" s="122">
        <f t="shared" si="1"/>
        <v>0</v>
      </c>
      <c r="M72" s="120"/>
      <c r="N72" s="106"/>
      <c r="O72" s="122">
        <f t="shared" si="2"/>
        <v>0</v>
      </c>
      <c r="Q72" s="120"/>
      <c r="R72" s="106"/>
      <c r="S72" s="122">
        <f t="shared" si="3"/>
        <v>0</v>
      </c>
      <c r="U72" s="120">
        <f t="shared" si="4"/>
        <v>0</v>
      </c>
      <c r="V72" s="106">
        <f t="shared" si="5"/>
        <v>0</v>
      </c>
      <c r="W72" s="106">
        <f t="shared" si="6"/>
        <v>0</v>
      </c>
      <c r="X72" s="121">
        <f t="shared" si="7"/>
        <v>0</v>
      </c>
      <c r="Y72" s="19">
        <f t="shared" si="8"/>
        <v>0</v>
      </c>
    </row>
    <row r="73" spans="2:25" ht="18" customHeight="1">
      <c r="B73" s="109">
        <v>2</v>
      </c>
      <c r="C73" s="110">
        <v>17</v>
      </c>
      <c r="E73" s="120"/>
      <c r="F73" s="106"/>
      <c r="G73" s="122">
        <f t="shared" si="9"/>
        <v>0</v>
      </c>
      <c r="I73" s="120"/>
      <c r="J73" s="106"/>
      <c r="K73" s="122">
        <f aca="true" t="shared" si="10" ref="K73:K107">SUM(I73:J73)</f>
        <v>0</v>
      </c>
      <c r="M73" s="120"/>
      <c r="N73" s="106"/>
      <c r="O73" s="122">
        <f aca="true" t="shared" si="11" ref="O73:O107">SUM(M73:N73)</f>
        <v>0</v>
      </c>
      <c r="Q73" s="120"/>
      <c r="R73" s="106"/>
      <c r="S73" s="122">
        <f aca="true" t="shared" si="12" ref="S73:S107">SUM(Q73:R73)</f>
        <v>0</v>
      </c>
      <c r="U73" s="120">
        <f aca="true" t="shared" si="13" ref="U73:U83">G73</f>
        <v>0</v>
      </c>
      <c r="V73" s="106">
        <f aca="true" t="shared" si="14" ref="V73:V98">K73</f>
        <v>0</v>
      </c>
      <c r="W73" s="106">
        <f aca="true" t="shared" si="15" ref="W73:W98">O73</f>
        <v>0</v>
      </c>
      <c r="X73" s="121">
        <f aca="true" t="shared" si="16" ref="X73:X101">S73</f>
        <v>0</v>
      </c>
      <c r="Y73" s="19">
        <f aca="true" t="shared" si="17" ref="Y73:Y107">SUM(U73:X73)</f>
        <v>0</v>
      </c>
    </row>
    <row r="74" spans="2:25" ht="18" customHeight="1">
      <c r="B74" s="109">
        <v>2</v>
      </c>
      <c r="C74" s="110">
        <v>18</v>
      </c>
      <c r="E74" s="120"/>
      <c r="F74" s="106"/>
      <c r="G74" s="122">
        <f t="shared" si="9"/>
        <v>0</v>
      </c>
      <c r="I74" s="120"/>
      <c r="J74" s="106"/>
      <c r="K74" s="122">
        <f t="shared" si="10"/>
        <v>0</v>
      </c>
      <c r="M74" s="120"/>
      <c r="N74" s="106"/>
      <c r="O74" s="122">
        <f t="shared" si="11"/>
        <v>0</v>
      </c>
      <c r="Q74" s="120"/>
      <c r="R74" s="106"/>
      <c r="S74" s="122">
        <f t="shared" si="12"/>
        <v>0</v>
      </c>
      <c r="U74" s="120">
        <f t="shared" si="13"/>
        <v>0</v>
      </c>
      <c r="V74" s="106">
        <f t="shared" si="14"/>
        <v>0</v>
      </c>
      <c r="W74" s="106">
        <f t="shared" si="15"/>
        <v>0</v>
      </c>
      <c r="X74" s="121">
        <f t="shared" si="16"/>
        <v>0</v>
      </c>
      <c r="Y74" s="19">
        <f t="shared" si="17"/>
        <v>0</v>
      </c>
    </row>
    <row r="75" spans="2:25" ht="18" customHeight="1">
      <c r="B75" s="109">
        <v>2</v>
      </c>
      <c r="C75" s="110">
        <v>19</v>
      </c>
      <c r="E75" s="120"/>
      <c r="F75" s="106"/>
      <c r="G75" s="122">
        <f t="shared" si="9"/>
        <v>0</v>
      </c>
      <c r="I75" s="120"/>
      <c r="J75" s="106"/>
      <c r="K75" s="122">
        <f t="shared" si="10"/>
        <v>0</v>
      </c>
      <c r="M75" s="120"/>
      <c r="N75" s="106"/>
      <c r="O75" s="122">
        <f t="shared" si="11"/>
        <v>0</v>
      </c>
      <c r="Q75" s="120"/>
      <c r="R75" s="106"/>
      <c r="S75" s="122">
        <f t="shared" si="12"/>
        <v>0</v>
      </c>
      <c r="U75" s="120">
        <f t="shared" si="13"/>
        <v>0</v>
      </c>
      <c r="V75" s="106">
        <f t="shared" si="14"/>
        <v>0</v>
      </c>
      <c r="W75" s="106">
        <f t="shared" si="15"/>
        <v>0</v>
      </c>
      <c r="X75" s="121">
        <f t="shared" si="16"/>
        <v>0</v>
      </c>
      <c r="Y75" s="19">
        <f t="shared" si="17"/>
        <v>0</v>
      </c>
    </row>
    <row r="76" spans="2:25" ht="18" customHeight="1">
      <c r="B76" s="109">
        <v>2</v>
      </c>
      <c r="C76" s="110">
        <v>20</v>
      </c>
      <c r="E76" s="120"/>
      <c r="F76" s="106"/>
      <c r="G76" s="122">
        <f t="shared" si="9"/>
        <v>0</v>
      </c>
      <c r="I76" s="120"/>
      <c r="J76" s="106"/>
      <c r="K76" s="122">
        <f t="shared" si="10"/>
        <v>0</v>
      </c>
      <c r="M76" s="120"/>
      <c r="N76" s="106"/>
      <c r="O76" s="122">
        <f t="shared" si="11"/>
        <v>0</v>
      </c>
      <c r="Q76" s="120"/>
      <c r="R76" s="106"/>
      <c r="S76" s="122">
        <f t="shared" si="12"/>
        <v>0</v>
      </c>
      <c r="U76" s="120">
        <f t="shared" si="13"/>
        <v>0</v>
      </c>
      <c r="V76" s="106">
        <f t="shared" si="14"/>
        <v>0</v>
      </c>
      <c r="W76" s="106">
        <f t="shared" si="15"/>
        <v>0</v>
      </c>
      <c r="X76" s="121">
        <f t="shared" si="16"/>
        <v>0</v>
      </c>
      <c r="Y76" s="19">
        <f t="shared" si="17"/>
        <v>0</v>
      </c>
    </row>
    <row r="77" spans="2:25" ht="18" customHeight="1">
      <c r="B77" s="109">
        <v>2</v>
      </c>
      <c r="C77" s="110">
        <v>21</v>
      </c>
      <c r="E77" s="120"/>
      <c r="F77" s="106"/>
      <c r="G77" s="122">
        <f t="shared" si="9"/>
        <v>0</v>
      </c>
      <c r="I77" s="120"/>
      <c r="J77" s="106"/>
      <c r="K77" s="122">
        <f t="shared" si="10"/>
        <v>0</v>
      </c>
      <c r="M77" s="120"/>
      <c r="N77" s="106"/>
      <c r="O77" s="122">
        <f t="shared" si="11"/>
        <v>0</v>
      </c>
      <c r="Q77" s="120"/>
      <c r="R77" s="106"/>
      <c r="S77" s="122">
        <f t="shared" si="12"/>
        <v>0</v>
      </c>
      <c r="U77" s="120">
        <f t="shared" si="13"/>
        <v>0</v>
      </c>
      <c r="V77" s="106">
        <f t="shared" si="14"/>
        <v>0</v>
      </c>
      <c r="W77" s="106">
        <f t="shared" si="15"/>
        <v>0</v>
      </c>
      <c r="X77" s="121">
        <f t="shared" si="16"/>
        <v>0</v>
      </c>
      <c r="Y77" s="19">
        <f t="shared" si="17"/>
        <v>0</v>
      </c>
    </row>
    <row r="78" spans="2:25" ht="18" customHeight="1">
      <c r="B78" s="109">
        <v>2</v>
      </c>
      <c r="C78" s="110">
        <v>22</v>
      </c>
      <c r="E78" s="120"/>
      <c r="F78" s="106"/>
      <c r="G78" s="122">
        <f t="shared" si="9"/>
        <v>0</v>
      </c>
      <c r="I78" s="120"/>
      <c r="J78" s="106"/>
      <c r="K78" s="122">
        <f t="shared" si="10"/>
        <v>0</v>
      </c>
      <c r="M78" s="120"/>
      <c r="N78" s="106"/>
      <c r="O78" s="122">
        <f t="shared" si="11"/>
        <v>0</v>
      </c>
      <c r="Q78" s="120"/>
      <c r="R78" s="106"/>
      <c r="S78" s="122">
        <f t="shared" si="12"/>
        <v>0</v>
      </c>
      <c r="U78" s="120">
        <f t="shared" si="13"/>
        <v>0</v>
      </c>
      <c r="V78" s="106">
        <f t="shared" si="14"/>
        <v>0</v>
      </c>
      <c r="W78" s="106">
        <f t="shared" si="15"/>
        <v>0</v>
      </c>
      <c r="X78" s="121">
        <f t="shared" si="16"/>
        <v>0</v>
      </c>
      <c r="Y78" s="19">
        <f t="shared" si="17"/>
        <v>0</v>
      </c>
    </row>
    <row r="79" spans="2:25" ht="18" customHeight="1">
      <c r="B79" s="109">
        <v>2</v>
      </c>
      <c r="C79" s="110">
        <v>23</v>
      </c>
      <c r="E79" s="120"/>
      <c r="F79" s="106"/>
      <c r="G79" s="122">
        <f t="shared" si="9"/>
        <v>0</v>
      </c>
      <c r="I79" s="120"/>
      <c r="J79" s="106"/>
      <c r="K79" s="122">
        <f t="shared" si="10"/>
        <v>0</v>
      </c>
      <c r="M79" s="120"/>
      <c r="N79" s="106"/>
      <c r="O79" s="122">
        <f t="shared" si="11"/>
        <v>0</v>
      </c>
      <c r="Q79" s="120"/>
      <c r="R79" s="106"/>
      <c r="S79" s="122">
        <f t="shared" si="12"/>
        <v>0</v>
      </c>
      <c r="U79" s="120">
        <f t="shared" si="13"/>
        <v>0</v>
      </c>
      <c r="V79" s="106">
        <f t="shared" si="14"/>
        <v>0</v>
      </c>
      <c r="W79" s="106">
        <f t="shared" si="15"/>
        <v>0</v>
      </c>
      <c r="X79" s="121">
        <f t="shared" si="16"/>
        <v>0</v>
      </c>
      <c r="Y79" s="19">
        <f t="shared" si="17"/>
        <v>0</v>
      </c>
    </row>
    <row r="80" spans="2:25" ht="18" customHeight="1">
      <c r="B80" s="109">
        <v>2</v>
      </c>
      <c r="C80" s="110">
        <v>24</v>
      </c>
      <c r="E80" s="120"/>
      <c r="F80" s="106"/>
      <c r="G80" s="122">
        <f t="shared" si="9"/>
        <v>0</v>
      </c>
      <c r="I80" s="120"/>
      <c r="J80" s="106"/>
      <c r="K80" s="122">
        <f t="shared" si="10"/>
        <v>0</v>
      </c>
      <c r="M80" s="120"/>
      <c r="N80" s="106"/>
      <c r="O80" s="122">
        <f t="shared" si="11"/>
        <v>0</v>
      </c>
      <c r="Q80" s="120"/>
      <c r="R80" s="106"/>
      <c r="S80" s="122">
        <f t="shared" si="12"/>
        <v>0</v>
      </c>
      <c r="U80" s="120">
        <f t="shared" si="13"/>
        <v>0</v>
      </c>
      <c r="V80" s="106">
        <f t="shared" si="14"/>
        <v>0</v>
      </c>
      <c r="W80" s="106">
        <f t="shared" si="15"/>
        <v>0</v>
      </c>
      <c r="X80" s="121">
        <f t="shared" si="16"/>
        <v>0</v>
      </c>
      <c r="Y80" s="19">
        <f t="shared" si="17"/>
        <v>0</v>
      </c>
    </row>
    <row r="81" spans="2:25" ht="18" customHeight="1">
      <c r="B81" s="109">
        <v>2</v>
      </c>
      <c r="C81" s="110">
        <v>25</v>
      </c>
      <c r="E81" s="120"/>
      <c r="F81" s="106"/>
      <c r="G81" s="122">
        <f t="shared" si="9"/>
        <v>0</v>
      </c>
      <c r="I81" s="120"/>
      <c r="J81" s="106"/>
      <c r="K81" s="122">
        <f t="shared" si="10"/>
        <v>0</v>
      </c>
      <c r="M81" s="120"/>
      <c r="N81" s="106"/>
      <c r="O81" s="122">
        <f t="shared" si="11"/>
        <v>0</v>
      </c>
      <c r="Q81" s="120"/>
      <c r="R81" s="106"/>
      <c r="S81" s="122">
        <f t="shared" si="12"/>
        <v>0</v>
      </c>
      <c r="U81" s="120">
        <f t="shared" si="13"/>
        <v>0</v>
      </c>
      <c r="V81" s="106">
        <f t="shared" si="14"/>
        <v>0</v>
      </c>
      <c r="W81" s="106">
        <f t="shared" si="15"/>
        <v>0</v>
      </c>
      <c r="X81" s="121">
        <f t="shared" si="16"/>
        <v>0</v>
      </c>
      <c r="Y81" s="19">
        <f t="shared" si="17"/>
        <v>0</v>
      </c>
    </row>
    <row r="82" spans="2:25" ht="18" customHeight="1">
      <c r="B82" s="109">
        <v>2</v>
      </c>
      <c r="C82" s="110">
        <v>26</v>
      </c>
      <c r="E82" s="120"/>
      <c r="F82" s="106"/>
      <c r="G82" s="122">
        <f t="shared" si="9"/>
        <v>0</v>
      </c>
      <c r="I82" s="120"/>
      <c r="J82" s="106"/>
      <c r="K82" s="122">
        <f t="shared" si="10"/>
        <v>0</v>
      </c>
      <c r="M82" s="120"/>
      <c r="N82" s="106"/>
      <c r="O82" s="122">
        <f t="shared" si="11"/>
        <v>0</v>
      </c>
      <c r="Q82" s="120"/>
      <c r="R82" s="106"/>
      <c r="S82" s="122">
        <f t="shared" si="12"/>
        <v>0</v>
      </c>
      <c r="U82" s="120">
        <f t="shared" si="13"/>
        <v>0</v>
      </c>
      <c r="V82" s="106">
        <f t="shared" si="14"/>
        <v>0</v>
      </c>
      <c r="W82" s="106">
        <f t="shared" si="15"/>
        <v>0</v>
      </c>
      <c r="X82" s="121">
        <f t="shared" si="16"/>
        <v>0</v>
      </c>
      <c r="Y82" s="19">
        <f t="shared" si="17"/>
        <v>0</v>
      </c>
    </row>
    <row r="83" spans="2:25" ht="18" customHeight="1">
      <c r="B83" s="109">
        <v>2</v>
      </c>
      <c r="C83" s="110">
        <v>27</v>
      </c>
      <c r="E83" s="120"/>
      <c r="F83" s="106"/>
      <c r="G83" s="122">
        <f t="shared" si="9"/>
        <v>0</v>
      </c>
      <c r="I83" s="120"/>
      <c r="J83" s="106"/>
      <c r="K83" s="122">
        <f t="shared" si="10"/>
        <v>0</v>
      </c>
      <c r="M83" s="120"/>
      <c r="N83" s="106"/>
      <c r="O83" s="122">
        <f t="shared" si="11"/>
        <v>0</v>
      </c>
      <c r="Q83" s="120"/>
      <c r="R83" s="106"/>
      <c r="S83" s="122">
        <f t="shared" si="12"/>
        <v>0</v>
      </c>
      <c r="U83" s="120">
        <f t="shared" si="13"/>
        <v>0</v>
      </c>
      <c r="V83" s="106">
        <f t="shared" si="14"/>
        <v>0</v>
      </c>
      <c r="W83" s="106">
        <f t="shared" si="15"/>
        <v>0</v>
      </c>
      <c r="X83" s="121">
        <f t="shared" si="16"/>
        <v>0</v>
      </c>
      <c r="Y83" s="19">
        <f t="shared" si="17"/>
        <v>0</v>
      </c>
    </row>
    <row r="84" spans="2:25" ht="18" customHeight="1">
      <c r="B84" s="109">
        <v>2</v>
      </c>
      <c r="C84" s="110">
        <v>28</v>
      </c>
      <c r="E84" s="120"/>
      <c r="F84" s="106"/>
      <c r="G84" s="122">
        <f t="shared" si="9"/>
        <v>0</v>
      </c>
      <c r="I84" s="120"/>
      <c r="J84" s="106"/>
      <c r="K84" s="122">
        <f t="shared" si="10"/>
        <v>0</v>
      </c>
      <c r="M84" s="120"/>
      <c r="N84" s="106"/>
      <c r="O84" s="122">
        <f t="shared" si="11"/>
        <v>0</v>
      </c>
      <c r="Q84" s="120"/>
      <c r="R84" s="106"/>
      <c r="S84" s="122">
        <f t="shared" si="12"/>
        <v>0</v>
      </c>
      <c r="U84" s="120"/>
      <c r="V84" s="106">
        <f t="shared" si="14"/>
        <v>0</v>
      </c>
      <c r="W84" s="106">
        <f t="shared" si="15"/>
        <v>0</v>
      </c>
      <c r="X84" s="121">
        <f t="shared" si="16"/>
        <v>0</v>
      </c>
      <c r="Y84" s="19">
        <f t="shared" si="17"/>
        <v>0</v>
      </c>
    </row>
    <row r="85" spans="2:25" ht="18" customHeight="1">
      <c r="B85" s="109">
        <v>2</v>
      </c>
      <c r="C85" s="110">
        <v>29</v>
      </c>
      <c r="E85" s="120"/>
      <c r="F85" s="106"/>
      <c r="G85" s="122">
        <f t="shared" si="9"/>
        <v>0</v>
      </c>
      <c r="I85" s="120"/>
      <c r="J85" s="106"/>
      <c r="K85" s="122">
        <f t="shared" si="10"/>
        <v>0</v>
      </c>
      <c r="M85" s="120"/>
      <c r="N85" s="106"/>
      <c r="O85" s="122">
        <f t="shared" si="11"/>
        <v>0</v>
      </c>
      <c r="Q85" s="120"/>
      <c r="R85" s="106"/>
      <c r="S85" s="122">
        <f t="shared" si="12"/>
        <v>0</v>
      </c>
      <c r="U85" s="120"/>
      <c r="V85" s="106">
        <f t="shared" si="14"/>
        <v>0</v>
      </c>
      <c r="W85" s="106">
        <f t="shared" si="15"/>
        <v>0</v>
      </c>
      <c r="X85" s="121">
        <f t="shared" si="16"/>
        <v>0</v>
      </c>
      <c r="Y85" s="19">
        <f t="shared" si="17"/>
        <v>0</v>
      </c>
    </row>
    <row r="86" spans="2:25" ht="18" customHeight="1">
      <c r="B86" s="109">
        <v>2</v>
      </c>
      <c r="C86" s="110">
        <v>30</v>
      </c>
      <c r="E86" s="120"/>
      <c r="F86" s="106"/>
      <c r="G86" s="122">
        <f t="shared" si="9"/>
        <v>0</v>
      </c>
      <c r="I86" s="120"/>
      <c r="J86" s="106"/>
      <c r="K86" s="122">
        <f t="shared" si="10"/>
        <v>0</v>
      </c>
      <c r="M86" s="120"/>
      <c r="N86" s="106"/>
      <c r="O86" s="122">
        <f t="shared" si="11"/>
        <v>0</v>
      </c>
      <c r="Q86" s="120"/>
      <c r="R86" s="106"/>
      <c r="S86" s="122">
        <f t="shared" si="12"/>
        <v>0</v>
      </c>
      <c r="U86" s="120"/>
      <c r="V86" s="106">
        <f t="shared" si="14"/>
        <v>0</v>
      </c>
      <c r="W86" s="106">
        <f t="shared" si="15"/>
        <v>0</v>
      </c>
      <c r="X86" s="121">
        <f t="shared" si="16"/>
        <v>0</v>
      </c>
      <c r="Y86" s="19">
        <f t="shared" si="17"/>
        <v>0</v>
      </c>
    </row>
    <row r="87" spans="2:25" ht="18" customHeight="1">
      <c r="B87" s="109">
        <v>2</v>
      </c>
      <c r="C87" s="110">
        <v>31</v>
      </c>
      <c r="E87" s="120"/>
      <c r="F87" s="106"/>
      <c r="G87" s="122">
        <f t="shared" si="9"/>
        <v>0</v>
      </c>
      <c r="I87" s="120"/>
      <c r="J87" s="106"/>
      <c r="K87" s="122">
        <f t="shared" si="10"/>
        <v>0</v>
      </c>
      <c r="M87" s="120"/>
      <c r="N87" s="106"/>
      <c r="O87" s="122">
        <f t="shared" si="11"/>
        <v>0</v>
      </c>
      <c r="Q87" s="120"/>
      <c r="R87" s="106"/>
      <c r="S87" s="122">
        <f t="shared" si="12"/>
        <v>0</v>
      </c>
      <c r="U87" s="120"/>
      <c r="V87" s="106">
        <f t="shared" si="14"/>
        <v>0</v>
      </c>
      <c r="W87" s="106">
        <f t="shared" si="15"/>
        <v>0</v>
      </c>
      <c r="X87" s="121">
        <f t="shared" si="16"/>
        <v>0</v>
      </c>
      <c r="Y87" s="19">
        <f t="shared" si="17"/>
        <v>0</v>
      </c>
    </row>
    <row r="88" spans="2:25" ht="18" customHeight="1">
      <c r="B88" s="109">
        <v>2</v>
      </c>
      <c r="C88" s="110">
        <v>32</v>
      </c>
      <c r="E88" s="120"/>
      <c r="F88" s="106"/>
      <c r="G88" s="122">
        <f t="shared" si="9"/>
        <v>0</v>
      </c>
      <c r="I88" s="120"/>
      <c r="J88" s="106"/>
      <c r="K88" s="122">
        <f t="shared" si="10"/>
        <v>0</v>
      </c>
      <c r="M88" s="120"/>
      <c r="N88" s="106"/>
      <c r="O88" s="122">
        <f t="shared" si="11"/>
        <v>0</v>
      </c>
      <c r="Q88" s="120"/>
      <c r="R88" s="106"/>
      <c r="S88" s="122">
        <f t="shared" si="12"/>
        <v>0</v>
      </c>
      <c r="U88" s="120"/>
      <c r="V88" s="106">
        <f t="shared" si="14"/>
        <v>0</v>
      </c>
      <c r="W88" s="106">
        <f t="shared" si="15"/>
        <v>0</v>
      </c>
      <c r="X88" s="121">
        <f t="shared" si="16"/>
        <v>0</v>
      </c>
      <c r="Y88" s="19">
        <f t="shared" si="17"/>
        <v>0</v>
      </c>
    </row>
    <row r="89" spans="2:25" ht="18" customHeight="1">
      <c r="B89" s="109">
        <v>2</v>
      </c>
      <c r="C89" s="110">
        <v>33</v>
      </c>
      <c r="E89" s="120"/>
      <c r="F89" s="106"/>
      <c r="G89" s="122">
        <f t="shared" si="9"/>
        <v>0</v>
      </c>
      <c r="I89" s="120"/>
      <c r="J89" s="106"/>
      <c r="K89" s="122">
        <f t="shared" si="10"/>
        <v>0</v>
      </c>
      <c r="M89" s="120"/>
      <c r="N89" s="106"/>
      <c r="O89" s="122">
        <f t="shared" si="11"/>
        <v>0</v>
      </c>
      <c r="Q89" s="120"/>
      <c r="R89" s="106"/>
      <c r="S89" s="122">
        <f t="shared" si="12"/>
        <v>0</v>
      </c>
      <c r="U89" s="120"/>
      <c r="V89" s="106">
        <f t="shared" si="14"/>
        <v>0</v>
      </c>
      <c r="W89" s="106">
        <f t="shared" si="15"/>
        <v>0</v>
      </c>
      <c r="X89" s="121">
        <f t="shared" si="16"/>
        <v>0</v>
      </c>
      <c r="Y89" s="19">
        <f t="shared" si="17"/>
        <v>0</v>
      </c>
    </row>
    <row r="90" spans="2:25" ht="18" customHeight="1">
      <c r="B90" s="109">
        <v>2</v>
      </c>
      <c r="C90" s="110">
        <v>34</v>
      </c>
      <c r="E90" s="120"/>
      <c r="F90" s="106"/>
      <c r="G90" s="122">
        <f t="shared" si="9"/>
        <v>0</v>
      </c>
      <c r="I90" s="120"/>
      <c r="J90" s="106"/>
      <c r="K90" s="122">
        <f t="shared" si="10"/>
        <v>0</v>
      </c>
      <c r="M90" s="120"/>
      <c r="N90" s="106"/>
      <c r="O90" s="122">
        <f t="shared" si="11"/>
        <v>0</v>
      </c>
      <c r="Q90" s="120"/>
      <c r="R90" s="106"/>
      <c r="S90" s="122">
        <f t="shared" si="12"/>
        <v>0</v>
      </c>
      <c r="U90" s="120"/>
      <c r="V90" s="106">
        <f t="shared" si="14"/>
        <v>0</v>
      </c>
      <c r="W90" s="106">
        <f t="shared" si="15"/>
        <v>0</v>
      </c>
      <c r="X90" s="121">
        <f t="shared" si="16"/>
        <v>0</v>
      </c>
      <c r="Y90" s="19">
        <f t="shared" si="17"/>
        <v>0</v>
      </c>
    </row>
    <row r="91" spans="2:25" ht="18" customHeight="1">
      <c r="B91" s="109">
        <v>2</v>
      </c>
      <c r="C91" s="110">
        <v>35</v>
      </c>
      <c r="E91" s="120"/>
      <c r="F91" s="106"/>
      <c r="G91" s="122">
        <f t="shared" si="9"/>
        <v>0</v>
      </c>
      <c r="I91" s="120"/>
      <c r="J91" s="106"/>
      <c r="K91" s="122">
        <f t="shared" si="10"/>
        <v>0</v>
      </c>
      <c r="M91" s="120"/>
      <c r="N91" s="106"/>
      <c r="O91" s="122">
        <f t="shared" si="11"/>
        <v>0</v>
      </c>
      <c r="Q91" s="120"/>
      <c r="R91" s="106"/>
      <c r="S91" s="122">
        <f t="shared" si="12"/>
        <v>0</v>
      </c>
      <c r="U91" s="120"/>
      <c r="V91" s="106">
        <f t="shared" si="14"/>
        <v>0</v>
      </c>
      <c r="W91" s="106">
        <f t="shared" si="15"/>
        <v>0</v>
      </c>
      <c r="X91" s="121">
        <f t="shared" si="16"/>
        <v>0</v>
      </c>
      <c r="Y91" s="19">
        <f t="shared" si="17"/>
        <v>0</v>
      </c>
    </row>
    <row r="92" spans="2:25" ht="18" customHeight="1">
      <c r="B92" s="109">
        <v>2</v>
      </c>
      <c r="C92" s="110">
        <v>36</v>
      </c>
      <c r="E92" s="120"/>
      <c r="F92" s="106"/>
      <c r="G92" s="122">
        <f t="shared" si="9"/>
        <v>0</v>
      </c>
      <c r="I92" s="120"/>
      <c r="J92" s="106"/>
      <c r="K92" s="122">
        <f t="shared" si="10"/>
        <v>0</v>
      </c>
      <c r="M92" s="120"/>
      <c r="N92" s="106"/>
      <c r="O92" s="122">
        <f t="shared" si="11"/>
        <v>0</v>
      </c>
      <c r="Q92" s="120"/>
      <c r="R92" s="106"/>
      <c r="S92" s="122">
        <f t="shared" si="12"/>
        <v>0</v>
      </c>
      <c r="U92" s="120"/>
      <c r="V92" s="106">
        <f t="shared" si="14"/>
        <v>0</v>
      </c>
      <c r="W92" s="106">
        <f t="shared" si="15"/>
        <v>0</v>
      </c>
      <c r="X92" s="121">
        <f t="shared" si="16"/>
        <v>0</v>
      </c>
      <c r="Y92" s="19">
        <f t="shared" si="17"/>
        <v>0</v>
      </c>
    </row>
    <row r="93" spans="2:25" ht="18" customHeight="1">
      <c r="B93" s="109">
        <v>2</v>
      </c>
      <c r="C93" s="110">
        <v>37</v>
      </c>
      <c r="E93" s="120"/>
      <c r="F93" s="106"/>
      <c r="G93" s="122">
        <f t="shared" si="9"/>
        <v>0</v>
      </c>
      <c r="I93" s="120"/>
      <c r="J93" s="106"/>
      <c r="K93" s="122">
        <f t="shared" si="10"/>
        <v>0</v>
      </c>
      <c r="M93" s="120"/>
      <c r="N93" s="106"/>
      <c r="O93" s="122">
        <f t="shared" si="11"/>
        <v>0</v>
      </c>
      <c r="Q93" s="120"/>
      <c r="R93" s="106"/>
      <c r="S93" s="122">
        <f t="shared" si="12"/>
        <v>0</v>
      </c>
      <c r="U93" s="120"/>
      <c r="V93" s="106">
        <f t="shared" si="14"/>
        <v>0</v>
      </c>
      <c r="W93" s="106">
        <f t="shared" si="15"/>
        <v>0</v>
      </c>
      <c r="X93" s="121">
        <f t="shared" si="16"/>
        <v>0</v>
      </c>
      <c r="Y93" s="19">
        <f t="shared" si="17"/>
        <v>0</v>
      </c>
    </row>
    <row r="94" spans="2:25" ht="18" customHeight="1">
      <c r="B94" s="109">
        <v>2</v>
      </c>
      <c r="C94" s="110">
        <v>38</v>
      </c>
      <c r="E94" s="120"/>
      <c r="F94" s="106"/>
      <c r="G94" s="122">
        <f t="shared" si="9"/>
        <v>0</v>
      </c>
      <c r="I94" s="120"/>
      <c r="J94" s="106"/>
      <c r="K94" s="122">
        <f t="shared" si="10"/>
        <v>0</v>
      </c>
      <c r="M94" s="120"/>
      <c r="N94" s="106"/>
      <c r="O94" s="122">
        <f t="shared" si="11"/>
        <v>0</v>
      </c>
      <c r="Q94" s="120"/>
      <c r="R94" s="106"/>
      <c r="S94" s="122">
        <f t="shared" si="12"/>
        <v>0</v>
      </c>
      <c r="U94" s="120"/>
      <c r="V94" s="106">
        <f t="shared" si="14"/>
        <v>0</v>
      </c>
      <c r="W94" s="106">
        <f t="shared" si="15"/>
        <v>0</v>
      </c>
      <c r="X94" s="121">
        <f t="shared" si="16"/>
        <v>0</v>
      </c>
      <c r="Y94" s="19">
        <f t="shared" si="17"/>
        <v>0</v>
      </c>
    </row>
    <row r="95" spans="2:25" ht="18" customHeight="1">
      <c r="B95" s="109">
        <v>2</v>
      </c>
      <c r="C95" s="110">
        <v>39</v>
      </c>
      <c r="E95" s="120"/>
      <c r="F95" s="106"/>
      <c r="G95" s="122">
        <f t="shared" si="9"/>
        <v>0</v>
      </c>
      <c r="I95" s="120"/>
      <c r="J95" s="106"/>
      <c r="K95" s="122">
        <f t="shared" si="10"/>
        <v>0</v>
      </c>
      <c r="M95" s="120"/>
      <c r="N95" s="106"/>
      <c r="O95" s="122">
        <f t="shared" si="11"/>
        <v>0</v>
      </c>
      <c r="Q95" s="120"/>
      <c r="R95" s="106"/>
      <c r="S95" s="122">
        <f t="shared" si="12"/>
        <v>0</v>
      </c>
      <c r="U95" s="120"/>
      <c r="V95" s="106">
        <f t="shared" si="14"/>
        <v>0</v>
      </c>
      <c r="W95" s="106">
        <f t="shared" si="15"/>
        <v>0</v>
      </c>
      <c r="X95" s="121">
        <f t="shared" si="16"/>
        <v>0</v>
      </c>
      <c r="Y95" s="19">
        <f t="shared" si="17"/>
        <v>0</v>
      </c>
    </row>
    <row r="96" spans="2:25" ht="18" customHeight="1">
      <c r="B96" s="109">
        <v>2</v>
      </c>
      <c r="C96" s="110">
        <v>40</v>
      </c>
      <c r="E96" s="120"/>
      <c r="F96" s="106"/>
      <c r="G96" s="122">
        <f t="shared" si="9"/>
        <v>0</v>
      </c>
      <c r="I96" s="120"/>
      <c r="J96" s="106"/>
      <c r="K96" s="122">
        <f t="shared" si="10"/>
        <v>0</v>
      </c>
      <c r="M96" s="120"/>
      <c r="N96" s="106"/>
      <c r="O96" s="122">
        <f t="shared" si="11"/>
        <v>0</v>
      </c>
      <c r="Q96" s="120"/>
      <c r="R96" s="106"/>
      <c r="S96" s="122">
        <f t="shared" si="12"/>
        <v>0</v>
      </c>
      <c r="U96" s="120"/>
      <c r="V96" s="106">
        <f t="shared" si="14"/>
        <v>0</v>
      </c>
      <c r="W96" s="106">
        <f t="shared" si="15"/>
        <v>0</v>
      </c>
      <c r="X96" s="121">
        <f t="shared" si="16"/>
        <v>0</v>
      </c>
      <c r="Y96" s="19">
        <f t="shared" si="17"/>
        <v>0</v>
      </c>
    </row>
    <row r="97" spans="2:25" ht="18" customHeight="1">
      <c r="B97" s="109">
        <v>2</v>
      </c>
      <c r="C97" s="110">
        <v>41</v>
      </c>
      <c r="E97" s="120"/>
      <c r="F97" s="106"/>
      <c r="G97" s="122">
        <f t="shared" si="9"/>
        <v>0</v>
      </c>
      <c r="I97" s="120"/>
      <c r="J97" s="106"/>
      <c r="K97" s="122">
        <f t="shared" si="10"/>
        <v>0</v>
      </c>
      <c r="M97" s="120"/>
      <c r="N97" s="106"/>
      <c r="O97" s="122">
        <f t="shared" si="11"/>
        <v>0</v>
      </c>
      <c r="Q97" s="120"/>
      <c r="R97" s="106"/>
      <c r="S97" s="122">
        <f t="shared" si="12"/>
        <v>0</v>
      </c>
      <c r="U97" s="120"/>
      <c r="V97" s="106">
        <f t="shared" si="14"/>
        <v>0</v>
      </c>
      <c r="W97" s="106">
        <f t="shared" si="15"/>
        <v>0</v>
      </c>
      <c r="X97" s="121">
        <f t="shared" si="16"/>
        <v>0</v>
      </c>
      <c r="Y97" s="19">
        <f t="shared" si="17"/>
        <v>0</v>
      </c>
    </row>
    <row r="98" spans="2:25" ht="18" customHeight="1">
      <c r="B98" s="109">
        <v>2</v>
      </c>
      <c r="C98" s="110">
        <v>42</v>
      </c>
      <c r="E98" s="120"/>
      <c r="F98" s="106"/>
      <c r="G98" s="122">
        <f t="shared" si="9"/>
        <v>0</v>
      </c>
      <c r="I98" s="120"/>
      <c r="J98" s="106"/>
      <c r="K98" s="122">
        <f t="shared" si="10"/>
        <v>0</v>
      </c>
      <c r="M98" s="120"/>
      <c r="N98" s="106"/>
      <c r="O98" s="122">
        <f t="shared" si="11"/>
        <v>0</v>
      </c>
      <c r="Q98" s="120"/>
      <c r="R98" s="106"/>
      <c r="S98" s="122">
        <f t="shared" si="12"/>
        <v>0</v>
      </c>
      <c r="U98" s="120"/>
      <c r="V98" s="106">
        <f t="shared" si="14"/>
        <v>0</v>
      </c>
      <c r="W98" s="106">
        <f t="shared" si="15"/>
        <v>0</v>
      </c>
      <c r="X98" s="121">
        <f t="shared" si="16"/>
        <v>0</v>
      </c>
      <c r="Y98" s="19">
        <f t="shared" si="17"/>
        <v>0</v>
      </c>
    </row>
    <row r="99" spans="2:25" ht="18" customHeight="1">
      <c r="B99" s="109">
        <v>2</v>
      </c>
      <c r="C99" s="110">
        <v>43</v>
      </c>
      <c r="E99" s="120"/>
      <c r="F99" s="106"/>
      <c r="G99" s="122">
        <f t="shared" si="9"/>
        <v>0</v>
      </c>
      <c r="I99" s="120"/>
      <c r="J99" s="106"/>
      <c r="K99" s="122">
        <f t="shared" si="10"/>
        <v>0</v>
      </c>
      <c r="M99" s="120"/>
      <c r="N99" s="106"/>
      <c r="O99" s="122">
        <f t="shared" si="11"/>
        <v>0</v>
      </c>
      <c r="Q99" s="120"/>
      <c r="R99" s="106"/>
      <c r="S99" s="122">
        <f t="shared" si="12"/>
        <v>0</v>
      </c>
      <c r="U99" s="120"/>
      <c r="V99" s="106"/>
      <c r="W99" s="106"/>
      <c r="X99" s="121">
        <f t="shared" si="16"/>
        <v>0</v>
      </c>
      <c r="Y99" s="19">
        <f t="shared" si="17"/>
        <v>0</v>
      </c>
    </row>
    <row r="100" spans="2:25" ht="18" customHeight="1">
      <c r="B100" s="109">
        <v>2</v>
      </c>
      <c r="C100" s="110">
        <v>44</v>
      </c>
      <c r="E100" s="120"/>
      <c r="F100" s="106"/>
      <c r="G100" s="122">
        <f t="shared" si="9"/>
        <v>0</v>
      </c>
      <c r="I100" s="120"/>
      <c r="J100" s="106"/>
      <c r="K100" s="122">
        <f t="shared" si="10"/>
        <v>0</v>
      </c>
      <c r="M100" s="120"/>
      <c r="N100" s="106"/>
      <c r="O100" s="122">
        <f t="shared" si="11"/>
        <v>0</v>
      </c>
      <c r="Q100" s="120"/>
      <c r="R100" s="106"/>
      <c r="S100" s="122">
        <f t="shared" si="12"/>
        <v>0</v>
      </c>
      <c r="U100" s="120"/>
      <c r="V100" s="106"/>
      <c r="W100" s="106"/>
      <c r="X100" s="121">
        <f t="shared" si="16"/>
        <v>0</v>
      </c>
      <c r="Y100" s="19">
        <f t="shared" si="17"/>
        <v>0</v>
      </c>
    </row>
    <row r="101" spans="2:25" ht="18" customHeight="1">
      <c r="B101" s="109">
        <v>2</v>
      </c>
      <c r="C101" s="110">
        <v>45</v>
      </c>
      <c r="E101" s="120"/>
      <c r="F101" s="106"/>
      <c r="G101" s="122">
        <f t="shared" si="9"/>
        <v>0</v>
      </c>
      <c r="I101" s="120"/>
      <c r="J101" s="106"/>
      <c r="K101" s="122">
        <f t="shared" si="10"/>
        <v>0</v>
      </c>
      <c r="M101" s="120"/>
      <c r="N101" s="106"/>
      <c r="O101" s="122">
        <f t="shared" si="11"/>
        <v>0</v>
      </c>
      <c r="Q101" s="120"/>
      <c r="R101" s="106"/>
      <c r="S101" s="122">
        <f t="shared" si="12"/>
        <v>0</v>
      </c>
      <c r="U101" s="120"/>
      <c r="V101" s="106"/>
      <c r="W101" s="106"/>
      <c r="X101" s="121">
        <f t="shared" si="16"/>
        <v>0</v>
      </c>
      <c r="Y101" s="19">
        <f t="shared" si="17"/>
        <v>0</v>
      </c>
    </row>
    <row r="102" spans="2:25" ht="18" customHeight="1">
      <c r="B102" s="109">
        <v>2</v>
      </c>
      <c r="C102" s="110">
        <v>46</v>
      </c>
      <c r="E102" s="120"/>
      <c r="F102" s="106"/>
      <c r="G102" s="122">
        <f t="shared" si="9"/>
        <v>0</v>
      </c>
      <c r="I102" s="120"/>
      <c r="J102" s="106"/>
      <c r="K102" s="122">
        <f t="shared" si="10"/>
        <v>0</v>
      </c>
      <c r="M102" s="120"/>
      <c r="N102" s="106"/>
      <c r="O102" s="122">
        <f t="shared" si="11"/>
        <v>0</v>
      </c>
      <c r="Q102" s="120"/>
      <c r="R102" s="106"/>
      <c r="S102" s="122">
        <f t="shared" si="12"/>
        <v>0</v>
      </c>
      <c r="U102" s="120"/>
      <c r="V102" s="106"/>
      <c r="W102" s="106"/>
      <c r="X102" s="121"/>
      <c r="Y102" s="19">
        <f t="shared" si="17"/>
        <v>0</v>
      </c>
    </row>
    <row r="103" spans="2:25" ht="18" customHeight="1">
      <c r="B103" s="109">
        <v>2</v>
      </c>
      <c r="C103" s="110">
        <v>47</v>
      </c>
      <c r="E103" s="120"/>
      <c r="F103" s="106"/>
      <c r="G103" s="122">
        <f t="shared" si="9"/>
        <v>0</v>
      </c>
      <c r="I103" s="120"/>
      <c r="J103" s="106"/>
      <c r="K103" s="122">
        <f t="shared" si="10"/>
        <v>0</v>
      </c>
      <c r="M103" s="120"/>
      <c r="N103" s="106"/>
      <c r="O103" s="122">
        <f t="shared" si="11"/>
        <v>0</v>
      </c>
      <c r="Q103" s="120"/>
      <c r="R103" s="106"/>
      <c r="S103" s="122">
        <f t="shared" si="12"/>
        <v>0</v>
      </c>
      <c r="U103" s="120"/>
      <c r="V103" s="106"/>
      <c r="W103" s="106"/>
      <c r="X103" s="121"/>
      <c r="Y103" s="19">
        <f t="shared" si="17"/>
        <v>0</v>
      </c>
    </row>
    <row r="104" spans="2:25" ht="18" customHeight="1">
      <c r="B104" s="109">
        <v>2</v>
      </c>
      <c r="C104" s="110">
        <v>48</v>
      </c>
      <c r="E104" s="120"/>
      <c r="F104" s="106"/>
      <c r="G104" s="122">
        <f t="shared" si="9"/>
        <v>0</v>
      </c>
      <c r="I104" s="120"/>
      <c r="J104" s="106"/>
      <c r="K104" s="122">
        <f t="shared" si="10"/>
        <v>0</v>
      </c>
      <c r="M104" s="120"/>
      <c r="N104" s="106"/>
      <c r="O104" s="122">
        <f t="shared" si="11"/>
        <v>0</v>
      </c>
      <c r="Q104" s="120"/>
      <c r="R104" s="106"/>
      <c r="S104" s="122">
        <f t="shared" si="12"/>
        <v>0</v>
      </c>
      <c r="U104" s="120"/>
      <c r="V104" s="106"/>
      <c r="W104" s="106"/>
      <c r="X104" s="121"/>
      <c r="Y104" s="19">
        <f t="shared" si="17"/>
        <v>0</v>
      </c>
    </row>
    <row r="105" spans="2:25" ht="18" customHeight="1">
      <c r="B105" s="109">
        <v>2</v>
      </c>
      <c r="C105" s="110">
        <v>49</v>
      </c>
      <c r="E105" s="120"/>
      <c r="F105" s="106"/>
      <c r="G105" s="122">
        <f t="shared" si="9"/>
        <v>0</v>
      </c>
      <c r="I105" s="120"/>
      <c r="J105" s="106"/>
      <c r="K105" s="122">
        <f t="shared" si="10"/>
        <v>0</v>
      </c>
      <c r="M105" s="120"/>
      <c r="N105" s="106"/>
      <c r="O105" s="122">
        <f t="shared" si="11"/>
        <v>0</v>
      </c>
      <c r="Q105" s="120"/>
      <c r="R105" s="106"/>
      <c r="S105" s="122">
        <f t="shared" si="12"/>
        <v>0</v>
      </c>
      <c r="U105" s="120"/>
      <c r="V105" s="106"/>
      <c r="W105" s="106"/>
      <c r="X105" s="121"/>
      <c r="Y105" s="19">
        <f t="shared" si="17"/>
        <v>0</v>
      </c>
    </row>
    <row r="106" spans="2:25" ht="18" customHeight="1">
      <c r="B106" s="109">
        <v>2</v>
      </c>
      <c r="C106" s="110">
        <v>50</v>
      </c>
      <c r="E106" s="120"/>
      <c r="F106" s="106"/>
      <c r="G106" s="122">
        <f t="shared" si="9"/>
        <v>0</v>
      </c>
      <c r="I106" s="120"/>
      <c r="J106" s="106"/>
      <c r="K106" s="122">
        <f t="shared" si="10"/>
        <v>0</v>
      </c>
      <c r="M106" s="120"/>
      <c r="N106" s="106"/>
      <c r="O106" s="122">
        <f t="shared" si="11"/>
        <v>0</v>
      </c>
      <c r="Q106" s="120"/>
      <c r="R106" s="106"/>
      <c r="S106" s="122">
        <f t="shared" si="12"/>
        <v>0</v>
      </c>
      <c r="U106" s="120"/>
      <c r="V106" s="106"/>
      <c r="W106" s="106"/>
      <c r="X106" s="121"/>
      <c r="Y106" s="19">
        <f t="shared" si="17"/>
        <v>0</v>
      </c>
    </row>
    <row r="107" spans="2:25" ht="18" customHeight="1" thickBot="1">
      <c r="B107" s="112">
        <v>0</v>
      </c>
      <c r="C107" s="111">
        <v>0</v>
      </c>
      <c r="E107" s="13">
        <v>0</v>
      </c>
      <c r="F107" s="14"/>
      <c r="G107" s="123">
        <f t="shared" si="9"/>
        <v>0</v>
      </c>
      <c r="I107" s="13"/>
      <c r="J107" s="14"/>
      <c r="K107" s="123">
        <f t="shared" si="10"/>
        <v>0</v>
      </c>
      <c r="M107" s="13"/>
      <c r="N107" s="14"/>
      <c r="O107" s="123">
        <f t="shared" si="11"/>
        <v>0</v>
      </c>
      <c r="Q107" s="13"/>
      <c r="R107" s="14"/>
      <c r="S107" s="123">
        <f t="shared" si="12"/>
        <v>0</v>
      </c>
      <c r="U107" s="13"/>
      <c r="V107" s="14"/>
      <c r="W107" s="14"/>
      <c r="X107" s="78"/>
      <c r="Y107" s="79">
        <f t="shared" si="17"/>
        <v>0</v>
      </c>
    </row>
  </sheetData>
  <sheetProtection/>
  <mergeCells count="5">
    <mergeCell ref="U5:Y5"/>
    <mergeCell ref="E5:G5"/>
    <mergeCell ref="I5:K5"/>
    <mergeCell ref="M5:O5"/>
    <mergeCell ref="Q5:S5"/>
  </mergeCells>
  <printOptions/>
  <pageMargins left="0.25" right="0.25" top="0.5" bottom="0.5" header="0.5" footer="0.5"/>
  <pageSetup fitToHeight="1" fitToWidth="1" horizontalDpi="600" verticalDpi="600" orientation="landscape" scale="2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5"/>
  <sheetViews>
    <sheetView zoomScale="80" zoomScaleNormal="80" workbookViewId="0" topLeftCell="A4">
      <pane xSplit="12020" ySplit="840" topLeftCell="G1" activePane="topLeft" state="split"/>
      <selection pane="topLeft" activeCell="N44" sqref="N44"/>
      <selection pane="topRight" activeCell="C4" sqref="C4"/>
      <selection pane="bottomLeft" activeCell="A36" sqref="A36"/>
      <selection pane="bottomRight" activeCell="G1" sqref="G1"/>
    </sheetView>
  </sheetViews>
  <sheetFormatPr defaultColWidth="11.421875" defaultRowHeight="12.75"/>
  <cols>
    <col min="1" max="1" width="2.7109375" style="0" customWidth="1"/>
    <col min="2" max="2" width="5.8515625" style="0" customWidth="1"/>
    <col min="3" max="3" width="6.00390625" style="0" customWidth="1"/>
    <col min="4" max="4" width="3.00390625" style="0" customWidth="1"/>
    <col min="5" max="7" width="8.8515625" style="0" customWidth="1"/>
    <col min="8" max="8" width="2.421875" style="0" customWidth="1"/>
    <col min="9" max="11" width="8.8515625" style="0" customWidth="1"/>
    <col min="12" max="12" width="2.28125" style="0" customWidth="1"/>
    <col min="13" max="15" width="8.8515625" style="0" customWidth="1"/>
    <col min="16" max="16" width="2.421875" style="0" customWidth="1"/>
    <col min="17" max="19" width="8.8515625" style="0" customWidth="1"/>
    <col min="20" max="20" width="2.421875" style="0" customWidth="1"/>
    <col min="21" max="16384" width="8.8515625" style="0" customWidth="1"/>
  </cols>
  <sheetData>
    <row r="1" ht="16.5">
      <c r="B1" s="1" t="str">
        <f>Competitors!A2</f>
        <v>2008 Fall Foliage Match and Jim Knapp Memorial Trophy</v>
      </c>
    </row>
    <row r="2" spans="2:6" ht="12">
      <c r="B2" t="str">
        <f>Competitors!A3</f>
        <v>Hopkinton, MA</v>
      </c>
      <c r="E2" t="str">
        <f>Competitors!D24</f>
        <v>Day 2:</v>
      </c>
      <c r="F2" s="113">
        <f>Competitors!E24</f>
        <v>39726</v>
      </c>
    </row>
    <row r="3" spans="2:25" ht="12.75" thickBot="1">
      <c r="B3" s="1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/>
      <c r="Y3" s="3"/>
    </row>
    <row r="4" spans="5:25" ht="12.75" thickBot="1">
      <c r="E4" s="166" t="s">
        <v>60</v>
      </c>
      <c r="F4" s="172"/>
      <c r="G4" s="173"/>
      <c r="H4" s="5"/>
      <c r="I4" s="166" t="s">
        <v>61</v>
      </c>
      <c r="J4" s="172"/>
      <c r="K4" s="173"/>
      <c r="L4" s="5"/>
      <c r="M4" s="166" t="s">
        <v>62</v>
      </c>
      <c r="N4" s="172"/>
      <c r="O4" s="173"/>
      <c r="P4" s="5"/>
      <c r="Q4" s="166" t="s">
        <v>109</v>
      </c>
      <c r="R4" s="172"/>
      <c r="S4" s="173"/>
      <c r="T4" s="5"/>
      <c r="U4" s="166" t="s">
        <v>110</v>
      </c>
      <c r="V4" s="167"/>
      <c r="W4" s="167"/>
      <c r="X4" s="167"/>
      <c r="Y4" s="168"/>
    </row>
    <row r="5" spans="2:25" ht="24">
      <c r="B5" s="38" t="s">
        <v>33</v>
      </c>
      <c r="C5" s="40" t="s">
        <v>34</v>
      </c>
      <c r="D5" s="16"/>
      <c r="E5" s="9" t="s">
        <v>38</v>
      </c>
      <c r="F5" s="10" t="s">
        <v>39</v>
      </c>
      <c r="G5" s="11" t="s">
        <v>40</v>
      </c>
      <c r="H5" s="4"/>
      <c r="I5" s="9" t="s">
        <v>38</v>
      </c>
      <c r="J5" s="10" t="s">
        <v>39</v>
      </c>
      <c r="K5" s="11" t="s">
        <v>42</v>
      </c>
      <c r="L5" s="4"/>
      <c r="M5" s="9" t="s">
        <v>38</v>
      </c>
      <c r="N5" s="10" t="s">
        <v>39</v>
      </c>
      <c r="O5" s="11" t="s">
        <v>42</v>
      </c>
      <c r="P5" s="4"/>
      <c r="Q5" s="9" t="s">
        <v>38</v>
      </c>
      <c r="R5" s="10" t="s">
        <v>39</v>
      </c>
      <c r="S5" s="11" t="s">
        <v>42</v>
      </c>
      <c r="T5" s="4"/>
      <c r="U5" s="9" t="s">
        <v>27</v>
      </c>
      <c r="V5" s="10" t="s">
        <v>121</v>
      </c>
      <c r="W5" s="10" t="s">
        <v>122</v>
      </c>
      <c r="X5" s="10" t="s">
        <v>123</v>
      </c>
      <c r="Y5" s="11" t="s">
        <v>125</v>
      </c>
    </row>
    <row r="6" spans="2:25" ht="12">
      <c r="B6" s="107">
        <v>1</v>
      </c>
      <c r="C6" s="108">
        <v>1</v>
      </c>
      <c r="D6" s="16"/>
      <c r="E6" s="118"/>
      <c r="F6" s="119"/>
      <c r="G6" s="12">
        <f aca="true" t="shared" si="0" ref="G6:G69">SUM(E6:F6)</f>
        <v>0</v>
      </c>
      <c r="H6" s="4"/>
      <c r="I6" s="118"/>
      <c r="J6" s="119"/>
      <c r="K6" s="12">
        <f>SUM(I6:J6)</f>
        <v>0</v>
      </c>
      <c r="L6" s="4"/>
      <c r="M6" s="118"/>
      <c r="N6" s="119"/>
      <c r="O6" s="12">
        <f>SUM(M6:N6)</f>
        <v>0</v>
      </c>
      <c r="P6" s="4"/>
      <c r="Q6" s="118"/>
      <c r="R6" s="119"/>
      <c r="S6" s="12">
        <f>SUM(Q6:R6)</f>
        <v>0</v>
      </c>
      <c r="T6" s="4"/>
      <c r="U6" s="118">
        <f>G6</f>
        <v>0</v>
      </c>
      <c r="V6" s="119">
        <f>K6</f>
        <v>0</v>
      </c>
      <c r="W6" s="119">
        <f>O6</f>
        <v>0</v>
      </c>
      <c r="X6" s="119">
        <f>S6</f>
        <v>0</v>
      </c>
      <c r="Y6" s="19">
        <f>SUM(U6:X6)</f>
        <v>0</v>
      </c>
    </row>
    <row r="7" spans="2:25" ht="15" customHeight="1">
      <c r="B7" s="109">
        <v>1</v>
      </c>
      <c r="C7" s="110">
        <v>2</v>
      </c>
      <c r="D7" s="6"/>
      <c r="E7" s="120"/>
      <c r="F7" s="106"/>
      <c r="G7" s="12">
        <f t="shared" si="0"/>
        <v>0</v>
      </c>
      <c r="H7" s="5"/>
      <c r="I7" s="120"/>
      <c r="J7" s="106"/>
      <c r="K7" s="12">
        <f>SUM(I7:J7)</f>
        <v>0</v>
      </c>
      <c r="L7" s="5"/>
      <c r="M7" s="120"/>
      <c r="N7" s="106"/>
      <c r="O7" s="12">
        <f>SUM(M7:N7)</f>
        <v>0</v>
      </c>
      <c r="P7" s="5"/>
      <c r="Q7" s="120"/>
      <c r="R7" s="106"/>
      <c r="S7" s="12">
        <f>SUM(Q7:R7)</f>
        <v>0</v>
      </c>
      <c r="T7" s="5"/>
      <c r="U7" s="118">
        <f aca="true" t="shared" si="1" ref="U7:U70">G7</f>
        <v>0</v>
      </c>
      <c r="V7" s="119">
        <f aca="true" t="shared" si="2" ref="V7:V70">K7</f>
        <v>0</v>
      </c>
      <c r="W7" s="119">
        <f aca="true" t="shared" si="3" ref="W7:W70">O7</f>
        <v>0</v>
      </c>
      <c r="X7" s="119">
        <f aca="true" t="shared" si="4" ref="X7:X70">S7</f>
        <v>0</v>
      </c>
      <c r="Y7" s="19">
        <f>SUM(U7:X7)</f>
        <v>0</v>
      </c>
    </row>
    <row r="8" spans="2:25" ht="15" customHeight="1">
      <c r="B8" s="109">
        <v>1</v>
      </c>
      <c r="C8" s="110">
        <v>3</v>
      </c>
      <c r="D8" s="6"/>
      <c r="E8" s="120"/>
      <c r="F8" s="106"/>
      <c r="G8" s="12">
        <f t="shared" si="0"/>
        <v>0</v>
      </c>
      <c r="H8" s="5"/>
      <c r="I8" s="120"/>
      <c r="J8" s="106"/>
      <c r="K8" s="12">
        <f aca="true" t="shared" si="5" ref="K8:K71">SUM(I8:J8)</f>
        <v>0</v>
      </c>
      <c r="L8" s="5"/>
      <c r="M8" s="120"/>
      <c r="N8" s="106"/>
      <c r="O8" s="12">
        <f aca="true" t="shared" si="6" ref="O8:O71">SUM(M8:N8)</f>
        <v>0</v>
      </c>
      <c r="P8" s="5"/>
      <c r="Q8" s="120"/>
      <c r="R8" s="106"/>
      <c r="S8" s="12">
        <f aca="true" t="shared" si="7" ref="S8:S71">SUM(Q8:R8)</f>
        <v>0</v>
      </c>
      <c r="T8" s="5"/>
      <c r="U8" s="118">
        <f t="shared" si="1"/>
        <v>0</v>
      </c>
      <c r="V8" s="119">
        <f t="shared" si="2"/>
        <v>0</v>
      </c>
      <c r="W8" s="119">
        <f t="shared" si="3"/>
        <v>0</v>
      </c>
      <c r="X8" s="119">
        <f t="shared" si="4"/>
        <v>0</v>
      </c>
      <c r="Y8" s="19">
        <f aca="true" t="shared" si="8" ref="Y8:Y71">SUM(U8:X8)</f>
        <v>0</v>
      </c>
    </row>
    <row r="9" spans="2:25" ht="15" customHeight="1">
      <c r="B9" s="109">
        <v>1</v>
      </c>
      <c r="C9" s="110">
        <v>4</v>
      </c>
      <c r="D9" s="6"/>
      <c r="E9" s="120"/>
      <c r="F9" s="106"/>
      <c r="G9" s="12">
        <f t="shared" si="0"/>
        <v>0</v>
      </c>
      <c r="H9" s="5"/>
      <c r="I9" s="120"/>
      <c r="J9" s="106"/>
      <c r="K9" s="12">
        <f t="shared" si="5"/>
        <v>0</v>
      </c>
      <c r="L9" s="5"/>
      <c r="M9" s="120"/>
      <c r="N9" s="106"/>
      <c r="O9" s="12">
        <f t="shared" si="6"/>
        <v>0</v>
      </c>
      <c r="P9" s="5"/>
      <c r="Q9" s="120"/>
      <c r="R9" s="106"/>
      <c r="S9" s="12">
        <f t="shared" si="7"/>
        <v>0</v>
      </c>
      <c r="T9" s="5"/>
      <c r="U9" s="118">
        <f t="shared" si="1"/>
        <v>0</v>
      </c>
      <c r="V9" s="119">
        <f t="shared" si="2"/>
        <v>0</v>
      </c>
      <c r="W9" s="119">
        <f t="shared" si="3"/>
        <v>0</v>
      </c>
      <c r="X9" s="119">
        <f t="shared" si="4"/>
        <v>0</v>
      </c>
      <c r="Y9" s="19">
        <f t="shared" si="8"/>
        <v>0</v>
      </c>
    </row>
    <row r="10" spans="2:25" ht="15" customHeight="1">
      <c r="B10" s="109">
        <v>1</v>
      </c>
      <c r="C10" s="110">
        <v>5</v>
      </c>
      <c r="D10" s="6"/>
      <c r="E10" s="120"/>
      <c r="F10" s="106"/>
      <c r="G10" s="12">
        <f t="shared" si="0"/>
        <v>0</v>
      </c>
      <c r="H10" s="5"/>
      <c r="I10" s="120"/>
      <c r="J10" s="106"/>
      <c r="K10" s="12">
        <f t="shared" si="5"/>
        <v>0</v>
      </c>
      <c r="L10" s="5"/>
      <c r="M10" s="120"/>
      <c r="N10" s="106"/>
      <c r="O10" s="12">
        <f t="shared" si="6"/>
        <v>0</v>
      </c>
      <c r="P10" s="5"/>
      <c r="Q10" s="120"/>
      <c r="R10" s="106"/>
      <c r="S10" s="12">
        <f t="shared" si="7"/>
        <v>0</v>
      </c>
      <c r="T10" s="5"/>
      <c r="U10" s="118">
        <f t="shared" si="1"/>
        <v>0</v>
      </c>
      <c r="V10" s="119">
        <f t="shared" si="2"/>
        <v>0</v>
      </c>
      <c r="W10" s="119">
        <f t="shared" si="3"/>
        <v>0</v>
      </c>
      <c r="X10" s="119">
        <f t="shared" si="4"/>
        <v>0</v>
      </c>
      <c r="Y10" s="19">
        <f t="shared" si="8"/>
        <v>0</v>
      </c>
    </row>
    <row r="11" spans="2:25" ht="15" customHeight="1">
      <c r="B11" s="109">
        <v>1</v>
      </c>
      <c r="C11" s="110">
        <v>6</v>
      </c>
      <c r="D11" s="6"/>
      <c r="E11" s="120"/>
      <c r="F11" s="106"/>
      <c r="G11" s="12">
        <f t="shared" si="0"/>
        <v>0</v>
      </c>
      <c r="H11" s="5"/>
      <c r="I11" s="120"/>
      <c r="J11" s="106"/>
      <c r="K11" s="12">
        <f t="shared" si="5"/>
        <v>0</v>
      </c>
      <c r="L11" s="5"/>
      <c r="M11" s="120"/>
      <c r="N11" s="106"/>
      <c r="O11" s="12">
        <f t="shared" si="6"/>
        <v>0</v>
      </c>
      <c r="P11" s="5"/>
      <c r="Q11" s="120"/>
      <c r="R11" s="106"/>
      <c r="S11" s="12">
        <f t="shared" si="7"/>
        <v>0</v>
      </c>
      <c r="T11" s="5"/>
      <c r="U11" s="118">
        <f t="shared" si="1"/>
        <v>0</v>
      </c>
      <c r="V11" s="119">
        <f t="shared" si="2"/>
        <v>0</v>
      </c>
      <c r="W11" s="119">
        <f t="shared" si="3"/>
        <v>0</v>
      </c>
      <c r="X11" s="119">
        <f t="shared" si="4"/>
        <v>0</v>
      </c>
      <c r="Y11" s="19">
        <f t="shared" si="8"/>
        <v>0</v>
      </c>
    </row>
    <row r="12" spans="2:25" ht="15" customHeight="1">
      <c r="B12" s="109">
        <v>1</v>
      </c>
      <c r="C12" s="110">
        <v>7</v>
      </c>
      <c r="D12" s="6"/>
      <c r="E12" s="120"/>
      <c r="F12" s="106"/>
      <c r="G12" s="12">
        <f t="shared" si="0"/>
        <v>0</v>
      </c>
      <c r="H12" s="5"/>
      <c r="I12" s="120"/>
      <c r="J12" s="106"/>
      <c r="K12" s="12">
        <f t="shared" si="5"/>
        <v>0</v>
      </c>
      <c r="L12" s="5"/>
      <c r="M12" s="120"/>
      <c r="N12" s="106"/>
      <c r="O12" s="12">
        <f t="shared" si="6"/>
        <v>0</v>
      </c>
      <c r="P12" s="5"/>
      <c r="Q12" s="120"/>
      <c r="R12" s="106"/>
      <c r="S12" s="12">
        <f t="shared" si="7"/>
        <v>0</v>
      </c>
      <c r="T12" s="5"/>
      <c r="U12" s="118">
        <f t="shared" si="1"/>
        <v>0</v>
      </c>
      <c r="V12" s="119">
        <f t="shared" si="2"/>
        <v>0</v>
      </c>
      <c r="W12" s="119">
        <f t="shared" si="3"/>
        <v>0</v>
      </c>
      <c r="X12" s="119">
        <f t="shared" si="4"/>
        <v>0</v>
      </c>
      <c r="Y12" s="19">
        <f t="shared" si="8"/>
        <v>0</v>
      </c>
    </row>
    <row r="13" spans="2:25" ht="15" customHeight="1">
      <c r="B13" s="109">
        <v>1</v>
      </c>
      <c r="C13" s="110">
        <v>8</v>
      </c>
      <c r="D13" s="6"/>
      <c r="E13" s="120">
        <v>199.009</v>
      </c>
      <c r="F13" s="106">
        <v>199.012</v>
      </c>
      <c r="G13" s="12">
        <f t="shared" si="0"/>
        <v>398.02099999999996</v>
      </c>
      <c r="H13" s="5"/>
      <c r="I13" s="120">
        <v>200.014</v>
      </c>
      <c r="J13" s="106">
        <v>200.018</v>
      </c>
      <c r="K13" s="12">
        <f t="shared" si="5"/>
        <v>400.03200000000004</v>
      </c>
      <c r="L13" s="5"/>
      <c r="M13" s="120">
        <v>200.015</v>
      </c>
      <c r="N13" s="106">
        <v>198.01</v>
      </c>
      <c r="O13" s="12">
        <f t="shared" si="6"/>
        <v>398.025</v>
      </c>
      <c r="P13" s="5"/>
      <c r="Q13" s="120">
        <v>198.009</v>
      </c>
      <c r="R13" s="106">
        <v>197.013</v>
      </c>
      <c r="S13" s="12">
        <f t="shared" si="7"/>
        <v>395.022</v>
      </c>
      <c r="T13" s="5"/>
      <c r="U13" s="118">
        <f t="shared" si="1"/>
        <v>398.02099999999996</v>
      </c>
      <c r="V13" s="119">
        <f t="shared" si="2"/>
        <v>400.03200000000004</v>
      </c>
      <c r="W13" s="119">
        <f t="shared" si="3"/>
        <v>398.025</v>
      </c>
      <c r="X13" s="119">
        <f t="shared" si="4"/>
        <v>395.022</v>
      </c>
      <c r="Y13" s="19">
        <f t="shared" si="8"/>
        <v>1591.1</v>
      </c>
    </row>
    <row r="14" spans="2:25" ht="15" customHeight="1">
      <c r="B14" s="109">
        <v>1</v>
      </c>
      <c r="C14" s="110">
        <v>9</v>
      </c>
      <c r="D14" s="6"/>
      <c r="E14" s="120">
        <v>199.007</v>
      </c>
      <c r="F14" s="106">
        <v>200.013</v>
      </c>
      <c r="G14" s="12">
        <f t="shared" si="0"/>
        <v>399.02</v>
      </c>
      <c r="H14" s="5"/>
      <c r="I14" s="120">
        <v>199.016</v>
      </c>
      <c r="J14" s="106">
        <v>198.013</v>
      </c>
      <c r="K14" s="12">
        <f t="shared" si="5"/>
        <v>397.029</v>
      </c>
      <c r="L14" s="5"/>
      <c r="M14" s="120">
        <v>200.009</v>
      </c>
      <c r="N14" s="106">
        <v>198.016</v>
      </c>
      <c r="O14" s="12">
        <f t="shared" si="6"/>
        <v>398.025</v>
      </c>
      <c r="P14" s="5"/>
      <c r="Q14" s="120">
        <v>199.015</v>
      </c>
      <c r="R14" s="106">
        <v>194.006</v>
      </c>
      <c r="S14" s="12">
        <f t="shared" si="7"/>
        <v>393.02099999999996</v>
      </c>
      <c r="T14" s="5"/>
      <c r="U14" s="118">
        <f t="shared" si="1"/>
        <v>399.02</v>
      </c>
      <c r="V14" s="119">
        <f t="shared" si="2"/>
        <v>397.029</v>
      </c>
      <c r="W14" s="119">
        <f t="shared" si="3"/>
        <v>398.025</v>
      </c>
      <c r="X14" s="119">
        <f t="shared" si="4"/>
        <v>393.02099999999996</v>
      </c>
      <c r="Y14" s="19">
        <f t="shared" si="8"/>
        <v>1587.095</v>
      </c>
    </row>
    <row r="15" spans="2:25" ht="15" customHeight="1">
      <c r="B15" s="109">
        <v>1</v>
      </c>
      <c r="C15" s="110">
        <v>10</v>
      </c>
      <c r="D15" s="6"/>
      <c r="E15" s="120">
        <v>197.009</v>
      </c>
      <c r="F15" s="106">
        <v>199.011</v>
      </c>
      <c r="G15" s="12">
        <f t="shared" si="0"/>
        <v>396.02</v>
      </c>
      <c r="H15" s="5"/>
      <c r="I15" s="120">
        <v>196.007</v>
      </c>
      <c r="J15" s="106">
        <v>198.012</v>
      </c>
      <c r="K15" s="12">
        <f t="shared" si="5"/>
        <v>394.019</v>
      </c>
      <c r="L15" s="5"/>
      <c r="M15" s="120">
        <v>200.012</v>
      </c>
      <c r="N15" s="106">
        <v>197.008</v>
      </c>
      <c r="O15" s="12">
        <f t="shared" si="6"/>
        <v>397.02</v>
      </c>
      <c r="P15" s="5"/>
      <c r="Q15" s="120">
        <v>198.007</v>
      </c>
      <c r="R15" s="106">
        <v>196.007</v>
      </c>
      <c r="S15" s="12">
        <f t="shared" si="7"/>
        <v>394.014</v>
      </c>
      <c r="T15" s="5"/>
      <c r="U15" s="118">
        <f t="shared" si="1"/>
        <v>396.02</v>
      </c>
      <c r="V15" s="119">
        <f t="shared" si="2"/>
        <v>394.019</v>
      </c>
      <c r="W15" s="119">
        <f t="shared" si="3"/>
        <v>397.02</v>
      </c>
      <c r="X15" s="119">
        <f t="shared" si="4"/>
        <v>394.014</v>
      </c>
      <c r="Y15" s="19">
        <f t="shared" si="8"/>
        <v>1581.0729999999999</v>
      </c>
    </row>
    <row r="16" spans="2:25" ht="15" customHeight="1">
      <c r="B16" s="109">
        <v>1</v>
      </c>
      <c r="C16" s="110">
        <v>11</v>
      </c>
      <c r="D16" s="6"/>
      <c r="E16" s="120">
        <v>195.009</v>
      </c>
      <c r="F16" s="106">
        <v>194.011</v>
      </c>
      <c r="G16" s="12">
        <f t="shared" si="0"/>
        <v>389.02</v>
      </c>
      <c r="H16" s="5"/>
      <c r="I16" s="120">
        <v>192.009</v>
      </c>
      <c r="J16" s="106">
        <v>191.002</v>
      </c>
      <c r="K16" s="12">
        <f t="shared" si="5"/>
        <v>383.01099999999997</v>
      </c>
      <c r="L16" s="5"/>
      <c r="M16" s="120">
        <v>199.011</v>
      </c>
      <c r="N16" s="106">
        <v>196.008</v>
      </c>
      <c r="O16" s="12">
        <f t="shared" si="6"/>
        <v>395.019</v>
      </c>
      <c r="P16" s="5"/>
      <c r="Q16" s="120">
        <v>196.009</v>
      </c>
      <c r="R16" s="106">
        <v>195.006</v>
      </c>
      <c r="S16" s="12">
        <f t="shared" si="7"/>
        <v>391.015</v>
      </c>
      <c r="T16" s="5"/>
      <c r="U16" s="118">
        <f t="shared" si="1"/>
        <v>389.02</v>
      </c>
      <c r="V16" s="119">
        <f t="shared" si="2"/>
        <v>383.01099999999997</v>
      </c>
      <c r="W16" s="119">
        <f t="shared" si="3"/>
        <v>395.019</v>
      </c>
      <c r="X16" s="119">
        <f t="shared" si="4"/>
        <v>391.015</v>
      </c>
      <c r="Y16" s="19">
        <f t="shared" si="8"/>
        <v>1558.065</v>
      </c>
    </row>
    <row r="17" spans="2:25" ht="15" customHeight="1">
      <c r="B17" s="109">
        <v>1</v>
      </c>
      <c r="C17" s="110">
        <v>12</v>
      </c>
      <c r="D17" s="6"/>
      <c r="E17" s="120">
        <v>200.014</v>
      </c>
      <c r="F17" s="106">
        <v>199.015</v>
      </c>
      <c r="G17" s="12">
        <f t="shared" si="0"/>
        <v>399.029</v>
      </c>
      <c r="H17" s="5"/>
      <c r="I17" s="120">
        <v>200.019</v>
      </c>
      <c r="J17" s="106">
        <v>199.011</v>
      </c>
      <c r="K17" s="12">
        <f t="shared" si="5"/>
        <v>399.03</v>
      </c>
      <c r="L17" s="5"/>
      <c r="M17" s="120">
        <v>200.012</v>
      </c>
      <c r="N17" s="106">
        <v>200.013</v>
      </c>
      <c r="O17" s="12">
        <f t="shared" si="6"/>
        <v>400.025</v>
      </c>
      <c r="P17" s="5"/>
      <c r="Q17" s="120">
        <v>199.009</v>
      </c>
      <c r="R17" s="106">
        <v>200.013</v>
      </c>
      <c r="S17" s="12">
        <f t="shared" si="7"/>
        <v>399.022</v>
      </c>
      <c r="T17" s="5"/>
      <c r="U17" s="118">
        <f t="shared" si="1"/>
        <v>399.029</v>
      </c>
      <c r="V17" s="119">
        <f t="shared" si="2"/>
        <v>399.03</v>
      </c>
      <c r="W17" s="119">
        <f t="shared" si="3"/>
        <v>400.025</v>
      </c>
      <c r="X17" s="119">
        <f t="shared" si="4"/>
        <v>399.022</v>
      </c>
      <c r="Y17" s="19">
        <f t="shared" si="8"/>
        <v>1597.1059999999998</v>
      </c>
    </row>
    <row r="18" spans="2:25" ht="15" customHeight="1">
      <c r="B18" s="109">
        <v>1</v>
      </c>
      <c r="C18" s="110">
        <v>13</v>
      </c>
      <c r="D18" s="6"/>
      <c r="E18" s="120">
        <v>196.006</v>
      </c>
      <c r="F18" s="106">
        <v>197.009</v>
      </c>
      <c r="G18" s="12">
        <f t="shared" si="0"/>
        <v>393.015</v>
      </c>
      <c r="H18" s="5"/>
      <c r="I18" s="120">
        <v>199.008</v>
      </c>
      <c r="J18" s="106">
        <v>194.009</v>
      </c>
      <c r="K18" s="12">
        <f t="shared" si="5"/>
        <v>393.017</v>
      </c>
      <c r="L18" s="5"/>
      <c r="M18" s="120">
        <v>197.012</v>
      </c>
      <c r="N18" s="106">
        <v>193.009</v>
      </c>
      <c r="O18" s="12">
        <f t="shared" si="6"/>
        <v>390.02099999999996</v>
      </c>
      <c r="P18" s="5"/>
      <c r="Q18" s="120">
        <v>192.005</v>
      </c>
      <c r="R18" s="106">
        <v>187.004</v>
      </c>
      <c r="S18" s="12">
        <f t="shared" si="7"/>
        <v>379.009</v>
      </c>
      <c r="T18" s="5"/>
      <c r="U18" s="118">
        <f t="shared" si="1"/>
        <v>393.015</v>
      </c>
      <c r="V18" s="119">
        <f t="shared" si="2"/>
        <v>393.017</v>
      </c>
      <c r="W18" s="119">
        <f t="shared" si="3"/>
        <v>390.02099999999996</v>
      </c>
      <c r="X18" s="119">
        <f t="shared" si="4"/>
        <v>379.009</v>
      </c>
      <c r="Y18" s="19">
        <f t="shared" si="8"/>
        <v>1555.062</v>
      </c>
    </row>
    <row r="19" spans="2:25" ht="15" customHeight="1">
      <c r="B19" s="109">
        <v>1</v>
      </c>
      <c r="C19" s="110">
        <v>14</v>
      </c>
      <c r="D19" s="6"/>
      <c r="E19" s="120">
        <v>176.003</v>
      </c>
      <c r="F19" s="106">
        <v>193.006</v>
      </c>
      <c r="G19" s="12">
        <f t="shared" si="0"/>
        <v>369.009</v>
      </c>
      <c r="H19" s="5"/>
      <c r="I19" s="120">
        <v>196.007</v>
      </c>
      <c r="J19" s="106">
        <v>197.008</v>
      </c>
      <c r="K19" s="12">
        <f t="shared" si="5"/>
        <v>393.015</v>
      </c>
      <c r="L19" s="5"/>
      <c r="M19" s="120">
        <v>195.006</v>
      </c>
      <c r="N19" s="106">
        <v>197.005</v>
      </c>
      <c r="O19" s="12">
        <f t="shared" si="6"/>
        <v>392.01099999999997</v>
      </c>
      <c r="P19" s="5"/>
      <c r="Q19" s="120">
        <v>195.007</v>
      </c>
      <c r="R19" s="106">
        <v>197.009</v>
      </c>
      <c r="S19" s="12">
        <f t="shared" si="7"/>
        <v>392.01599999999996</v>
      </c>
      <c r="T19" s="5"/>
      <c r="U19" s="118">
        <f t="shared" si="1"/>
        <v>369.009</v>
      </c>
      <c r="V19" s="119">
        <f t="shared" si="2"/>
        <v>393.015</v>
      </c>
      <c r="W19" s="119">
        <f t="shared" si="3"/>
        <v>392.01099999999997</v>
      </c>
      <c r="X19" s="119">
        <f t="shared" si="4"/>
        <v>392.01599999999996</v>
      </c>
      <c r="Y19" s="19">
        <f t="shared" si="8"/>
        <v>1546.051</v>
      </c>
    </row>
    <row r="20" spans="2:25" ht="15" customHeight="1">
      <c r="B20" s="109">
        <v>1</v>
      </c>
      <c r="C20" s="157">
        <v>15</v>
      </c>
      <c r="D20" s="6"/>
      <c r="E20" s="120"/>
      <c r="F20" s="106"/>
      <c r="G20" s="12">
        <f t="shared" si="0"/>
        <v>0</v>
      </c>
      <c r="H20" s="5"/>
      <c r="I20" s="120"/>
      <c r="J20" s="106"/>
      <c r="K20" s="12">
        <f t="shared" si="5"/>
        <v>0</v>
      </c>
      <c r="L20" s="5"/>
      <c r="M20" s="120"/>
      <c r="N20" s="106"/>
      <c r="O20" s="12">
        <f t="shared" si="6"/>
        <v>0</v>
      </c>
      <c r="P20" s="5"/>
      <c r="Q20" s="120"/>
      <c r="R20" s="106"/>
      <c r="S20" s="12">
        <f t="shared" si="7"/>
        <v>0</v>
      </c>
      <c r="T20" s="5"/>
      <c r="U20" s="118">
        <f t="shared" si="1"/>
        <v>0</v>
      </c>
      <c r="V20" s="119">
        <f t="shared" si="2"/>
        <v>0</v>
      </c>
      <c r="W20" s="119">
        <f t="shared" si="3"/>
        <v>0</v>
      </c>
      <c r="X20" s="119">
        <f t="shared" si="4"/>
        <v>0</v>
      </c>
      <c r="Y20" s="19">
        <f t="shared" si="8"/>
        <v>0</v>
      </c>
    </row>
    <row r="21" spans="2:25" ht="15" customHeight="1">
      <c r="B21" s="109">
        <v>1</v>
      </c>
      <c r="C21" s="110">
        <v>16</v>
      </c>
      <c r="D21" s="6"/>
      <c r="E21" s="120">
        <v>192.002</v>
      </c>
      <c r="F21" s="106">
        <v>197.01</v>
      </c>
      <c r="G21" s="12">
        <f t="shared" si="0"/>
        <v>389.012</v>
      </c>
      <c r="H21" s="5"/>
      <c r="I21" s="120">
        <v>193.008</v>
      </c>
      <c r="J21" s="106">
        <v>196.011</v>
      </c>
      <c r="K21" s="12">
        <f t="shared" si="5"/>
        <v>389.019</v>
      </c>
      <c r="L21" s="5"/>
      <c r="M21" s="120">
        <v>200.014</v>
      </c>
      <c r="N21" s="106">
        <v>196.006</v>
      </c>
      <c r="O21" s="12">
        <f t="shared" si="6"/>
        <v>396.02</v>
      </c>
      <c r="P21" s="5"/>
      <c r="Q21" s="120">
        <v>197.007</v>
      </c>
      <c r="R21" s="106">
        <v>196.012</v>
      </c>
      <c r="S21" s="12">
        <f t="shared" si="7"/>
        <v>393.019</v>
      </c>
      <c r="T21" s="5"/>
      <c r="U21" s="118">
        <f t="shared" si="1"/>
        <v>389.012</v>
      </c>
      <c r="V21" s="119">
        <f t="shared" si="2"/>
        <v>389.019</v>
      </c>
      <c r="W21" s="119">
        <f t="shared" si="3"/>
        <v>396.02</v>
      </c>
      <c r="X21" s="119">
        <f t="shared" si="4"/>
        <v>393.019</v>
      </c>
      <c r="Y21" s="19">
        <f t="shared" si="8"/>
        <v>1567.07</v>
      </c>
    </row>
    <row r="22" spans="2:25" ht="15" customHeight="1">
      <c r="B22" s="109">
        <v>1</v>
      </c>
      <c r="C22" s="157">
        <v>17</v>
      </c>
      <c r="D22" s="6"/>
      <c r="E22" s="120"/>
      <c r="F22" s="106"/>
      <c r="G22" s="12">
        <f t="shared" si="0"/>
        <v>0</v>
      </c>
      <c r="H22" s="5"/>
      <c r="I22" s="120"/>
      <c r="J22" s="106"/>
      <c r="K22" s="12">
        <f t="shared" si="5"/>
        <v>0</v>
      </c>
      <c r="L22" s="5"/>
      <c r="M22" s="120"/>
      <c r="N22" s="106"/>
      <c r="O22" s="12">
        <f t="shared" si="6"/>
        <v>0</v>
      </c>
      <c r="P22" s="5"/>
      <c r="Q22" s="120"/>
      <c r="R22" s="106"/>
      <c r="S22" s="12">
        <f t="shared" si="7"/>
        <v>0</v>
      </c>
      <c r="T22" s="5"/>
      <c r="U22" s="118">
        <f t="shared" si="1"/>
        <v>0</v>
      </c>
      <c r="V22" s="119">
        <f t="shared" si="2"/>
        <v>0</v>
      </c>
      <c r="W22" s="119">
        <f t="shared" si="3"/>
        <v>0</v>
      </c>
      <c r="X22" s="119">
        <f t="shared" si="4"/>
        <v>0</v>
      </c>
      <c r="Y22" s="19">
        <f t="shared" si="8"/>
        <v>0</v>
      </c>
    </row>
    <row r="23" spans="2:25" ht="15" customHeight="1">
      <c r="B23" s="109">
        <v>1</v>
      </c>
      <c r="C23" s="110">
        <v>18</v>
      </c>
      <c r="D23" s="6"/>
      <c r="E23" s="120">
        <v>200.014</v>
      </c>
      <c r="F23" s="106">
        <v>200.019</v>
      </c>
      <c r="G23" s="12">
        <f t="shared" si="0"/>
        <v>400.033</v>
      </c>
      <c r="H23" s="5"/>
      <c r="I23" s="120">
        <v>199.014</v>
      </c>
      <c r="J23" s="106">
        <v>197.011</v>
      </c>
      <c r="K23" s="12">
        <f t="shared" si="5"/>
        <v>396.025</v>
      </c>
      <c r="L23" s="5"/>
      <c r="M23" s="120">
        <v>198.011</v>
      </c>
      <c r="N23" s="106">
        <v>195.008</v>
      </c>
      <c r="O23" s="12">
        <f t="shared" si="6"/>
        <v>393.019</v>
      </c>
      <c r="P23" s="5"/>
      <c r="Q23" s="120">
        <v>198.008</v>
      </c>
      <c r="R23" s="106">
        <v>198.012</v>
      </c>
      <c r="S23" s="12">
        <f t="shared" si="7"/>
        <v>396.02</v>
      </c>
      <c r="T23" s="5"/>
      <c r="U23" s="118">
        <f t="shared" si="1"/>
        <v>400.033</v>
      </c>
      <c r="V23" s="119">
        <f t="shared" si="2"/>
        <v>396.025</v>
      </c>
      <c r="W23" s="119">
        <f t="shared" si="3"/>
        <v>393.019</v>
      </c>
      <c r="X23" s="119">
        <f t="shared" si="4"/>
        <v>396.02</v>
      </c>
      <c r="Y23" s="19">
        <f t="shared" si="8"/>
        <v>1585.097</v>
      </c>
    </row>
    <row r="24" spans="2:25" ht="15" customHeight="1">
      <c r="B24" s="109">
        <v>1</v>
      </c>
      <c r="C24" s="110">
        <v>19</v>
      </c>
      <c r="D24" s="6"/>
      <c r="E24" s="120">
        <v>198.012</v>
      </c>
      <c r="F24" s="106">
        <v>200.016</v>
      </c>
      <c r="G24" s="12">
        <f t="shared" si="0"/>
        <v>398.028</v>
      </c>
      <c r="H24" s="5"/>
      <c r="I24" s="120">
        <v>200.013</v>
      </c>
      <c r="J24" s="106">
        <v>200.013</v>
      </c>
      <c r="K24" s="12">
        <f t="shared" si="5"/>
        <v>400.026</v>
      </c>
      <c r="L24" s="5"/>
      <c r="M24" s="120">
        <v>200.018</v>
      </c>
      <c r="N24" s="106">
        <v>198.009</v>
      </c>
      <c r="O24" s="12">
        <f t="shared" si="6"/>
        <v>398.027</v>
      </c>
      <c r="P24" s="5"/>
      <c r="Q24" s="120">
        <v>200.009</v>
      </c>
      <c r="R24" s="106">
        <v>200.013</v>
      </c>
      <c r="S24" s="12">
        <f t="shared" si="7"/>
        <v>400.022</v>
      </c>
      <c r="T24" s="5"/>
      <c r="U24" s="118">
        <f t="shared" si="1"/>
        <v>398.028</v>
      </c>
      <c r="V24" s="119">
        <f t="shared" si="2"/>
        <v>400.026</v>
      </c>
      <c r="W24" s="119">
        <f t="shared" si="3"/>
        <v>398.027</v>
      </c>
      <c r="X24" s="119">
        <f t="shared" si="4"/>
        <v>400.022</v>
      </c>
      <c r="Y24" s="19">
        <f t="shared" si="8"/>
        <v>1596.103</v>
      </c>
    </row>
    <row r="25" spans="2:25" ht="15" customHeight="1">
      <c r="B25" s="109">
        <v>1</v>
      </c>
      <c r="C25" s="110">
        <v>20</v>
      </c>
      <c r="D25" s="6"/>
      <c r="E25" s="120">
        <v>199.011</v>
      </c>
      <c r="F25" s="106">
        <v>195.008</v>
      </c>
      <c r="G25" s="12">
        <f t="shared" si="0"/>
        <v>394.019</v>
      </c>
      <c r="H25" s="5"/>
      <c r="I25" s="120">
        <v>190.003</v>
      </c>
      <c r="J25" s="106">
        <v>195.011</v>
      </c>
      <c r="K25" s="12">
        <f t="shared" si="5"/>
        <v>385.014</v>
      </c>
      <c r="L25" s="5"/>
      <c r="M25" s="120">
        <v>198.012</v>
      </c>
      <c r="N25" s="106">
        <v>196.007</v>
      </c>
      <c r="O25" s="12">
        <f t="shared" si="6"/>
        <v>394.019</v>
      </c>
      <c r="P25" s="5"/>
      <c r="Q25" s="120">
        <v>197.009</v>
      </c>
      <c r="R25" s="106">
        <v>197.01</v>
      </c>
      <c r="S25" s="12">
        <f t="shared" si="7"/>
        <v>394.019</v>
      </c>
      <c r="T25" s="5"/>
      <c r="U25" s="118">
        <f t="shared" si="1"/>
        <v>394.019</v>
      </c>
      <c r="V25" s="119">
        <f t="shared" si="2"/>
        <v>385.014</v>
      </c>
      <c r="W25" s="119">
        <f t="shared" si="3"/>
        <v>394.019</v>
      </c>
      <c r="X25" s="119">
        <f t="shared" si="4"/>
        <v>394.019</v>
      </c>
      <c r="Y25" s="19">
        <f t="shared" si="8"/>
        <v>1567.0710000000001</v>
      </c>
    </row>
    <row r="26" spans="2:25" ht="15" customHeight="1">
      <c r="B26" s="109">
        <v>1</v>
      </c>
      <c r="C26" s="157">
        <v>21</v>
      </c>
      <c r="D26" s="6"/>
      <c r="E26" s="120"/>
      <c r="F26" s="106"/>
      <c r="G26" s="12">
        <f t="shared" si="0"/>
        <v>0</v>
      </c>
      <c r="H26" s="5"/>
      <c r="I26" s="120"/>
      <c r="J26" s="106"/>
      <c r="K26" s="12">
        <f t="shared" si="5"/>
        <v>0</v>
      </c>
      <c r="L26" s="5"/>
      <c r="M26" s="120"/>
      <c r="N26" s="106"/>
      <c r="O26" s="12">
        <f t="shared" si="6"/>
        <v>0</v>
      </c>
      <c r="P26" s="5"/>
      <c r="Q26" s="120"/>
      <c r="R26" s="106"/>
      <c r="S26" s="12">
        <f t="shared" si="7"/>
        <v>0</v>
      </c>
      <c r="T26" s="5"/>
      <c r="U26" s="118">
        <f t="shared" si="1"/>
        <v>0</v>
      </c>
      <c r="V26" s="119">
        <f t="shared" si="2"/>
        <v>0</v>
      </c>
      <c r="W26" s="119">
        <f t="shared" si="3"/>
        <v>0</v>
      </c>
      <c r="X26" s="119">
        <f t="shared" si="4"/>
        <v>0</v>
      </c>
      <c r="Y26" s="19">
        <f t="shared" si="8"/>
        <v>0</v>
      </c>
    </row>
    <row r="27" spans="2:25" ht="15" customHeight="1">
      <c r="B27" s="109">
        <v>1</v>
      </c>
      <c r="C27" s="110">
        <v>22</v>
      </c>
      <c r="D27" s="6"/>
      <c r="E27" s="120">
        <v>181</v>
      </c>
      <c r="F27" s="106">
        <v>189.004</v>
      </c>
      <c r="G27" s="12">
        <f t="shared" si="0"/>
        <v>370.004</v>
      </c>
      <c r="H27" s="5"/>
      <c r="I27" s="120">
        <v>188.005</v>
      </c>
      <c r="J27" s="106">
        <v>183.004</v>
      </c>
      <c r="K27" s="12">
        <f t="shared" si="5"/>
        <v>371.009</v>
      </c>
      <c r="L27" s="5"/>
      <c r="M27" s="120">
        <v>192.004</v>
      </c>
      <c r="N27" s="106">
        <v>184.004</v>
      </c>
      <c r="O27" s="12">
        <f t="shared" si="6"/>
        <v>376.008</v>
      </c>
      <c r="P27" s="5"/>
      <c r="Q27" s="120">
        <v>183.002</v>
      </c>
      <c r="R27" s="106">
        <v>186.003</v>
      </c>
      <c r="S27" s="12">
        <f t="shared" si="7"/>
        <v>369.005</v>
      </c>
      <c r="T27" s="5"/>
      <c r="U27" s="118">
        <f t="shared" si="1"/>
        <v>370.004</v>
      </c>
      <c r="V27" s="119">
        <f t="shared" si="2"/>
        <v>371.009</v>
      </c>
      <c r="W27" s="119">
        <f t="shared" si="3"/>
        <v>376.008</v>
      </c>
      <c r="X27" s="119">
        <f t="shared" si="4"/>
        <v>369.005</v>
      </c>
      <c r="Y27" s="19">
        <f t="shared" si="8"/>
        <v>1486.0259999999998</v>
      </c>
    </row>
    <row r="28" spans="2:25" ht="15" customHeight="1">
      <c r="B28" s="109">
        <v>1</v>
      </c>
      <c r="C28" s="110">
        <v>23</v>
      </c>
      <c r="D28" s="6"/>
      <c r="E28" s="120">
        <v>200.017</v>
      </c>
      <c r="F28" s="106">
        <v>199.012</v>
      </c>
      <c r="G28" s="12">
        <f t="shared" si="0"/>
        <v>399.029</v>
      </c>
      <c r="H28" s="5"/>
      <c r="I28" s="120">
        <v>200.017</v>
      </c>
      <c r="J28" s="106">
        <v>199.017</v>
      </c>
      <c r="K28" s="12">
        <f t="shared" si="5"/>
        <v>399.034</v>
      </c>
      <c r="L28" s="5"/>
      <c r="M28" s="120">
        <v>200.012</v>
      </c>
      <c r="N28" s="106">
        <v>188.012</v>
      </c>
      <c r="O28" s="12">
        <f t="shared" si="6"/>
        <v>388.024</v>
      </c>
      <c r="P28" s="5"/>
      <c r="Q28" s="120">
        <v>198.014</v>
      </c>
      <c r="R28" s="106">
        <v>200.016</v>
      </c>
      <c r="S28" s="12">
        <f t="shared" si="7"/>
        <v>398.03</v>
      </c>
      <c r="T28" s="5"/>
      <c r="U28" s="118">
        <f t="shared" si="1"/>
        <v>399.029</v>
      </c>
      <c r="V28" s="119">
        <f t="shared" si="2"/>
        <v>399.034</v>
      </c>
      <c r="W28" s="119">
        <f t="shared" si="3"/>
        <v>388.024</v>
      </c>
      <c r="X28" s="119">
        <f t="shared" si="4"/>
        <v>398.03</v>
      </c>
      <c r="Y28" s="19">
        <f t="shared" si="8"/>
        <v>1584.117</v>
      </c>
    </row>
    <row r="29" spans="2:25" ht="15" customHeight="1">
      <c r="B29" s="109">
        <v>1</v>
      </c>
      <c r="C29" s="110">
        <v>24</v>
      </c>
      <c r="D29" s="6"/>
      <c r="E29" s="120">
        <v>197.01</v>
      </c>
      <c r="F29" s="106">
        <v>196.009</v>
      </c>
      <c r="G29" s="12">
        <f t="shared" si="0"/>
        <v>393.019</v>
      </c>
      <c r="H29" s="5"/>
      <c r="I29" s="120">
        <v>196.009</v>
      </c>
      <c r="J29" s="106">
        <v>197.007</v>
      </c>
      <c r="K29" s="12">
        <f t="shared" si="5"/>
        <v>393.01599999999996</v>
      </c>
      <c r="L29" s="5"/>
      <c r="M29" s="120">
        <v>198.006</v>
      </c>
      <c r="N29" s="106">
        <v>199.008</v>
      </c>
      <c r="O29" s="12">
        <f t="shared" si="6"/>
        <v>397.014</v>
      </c>
      <c r="P29" s="5"/>
      <c r="Q29" s="120">
        <v>199.009</v>
      </c>
      <c r="R29" s="106">
        <v>196.006</v>
      </c>
      <c r="S29" s="12">
        <f t="shared" si="7"/>
        <v>395.015</v>
      </c>
      <c r="T29" s="5"/>
      <c r="U29" s="118">
        <f t="shared" si="1"/>
        <v>393.019</v>
      </c>
      <c r="V29" s="119">
        <f t="shared" si="2"/>
        <v>393.01599999999996</v>
      </c>
      <c r="W29" s="119">
        <f t="shared" si="3"/>
        <v>397.014</v>
      </c>
      <c r="X29" s="119">
        <f t="shared" si="4"/>
        <v>395.015</v>
      </c>
      <c r="Y29" s="19">
        <f t="shared" si="8"/>
        <v>1578.0639999999999</v>
      </c>
    </row>
    <row r="30" spans="2:25" ht="15" customHeight="1">
      <c r="B30" s="109">
        <v>1</v>
      </c>
      <c r="C30" s="110">
        <v>25</v>
      </c>
      <c r="D30" s="6"/>
      <c r="E30" s="120">
        <v>200.007</v>
      </c>
      <c r="F30" s="106">
        <v>198.012</v>
      </c>
      <c r="G30" s="12">
        <f t="shared" si="0"/>
        <v>398.019</v>
      </c>
      <c r="H30" s="5"/>
      <c r="I30" s="120">
        <v>197.011</v>
      </c>
      <c r="J30" s="106">
        <v>198.012</v>
      </c>
      <c r="K30" s="12">
        <f t="shared" si="5"/>
        <v>395.023</v>
      </c>
      <c r="L30" s="5"/>
      <c r="M30" s="120">
        <v>199.014</v>
      </c>
      <c r="N30" s="106">
        <v>194.008</v>
      </c>
      <c r="O30" s="12">
        <f t="shared" si="6"/>
        <v>393.02200000000005</v>
      </c>
      <c r="P30" s="5"/>
      <c r="Q30" s="120">
        <v>197.005</v>
      </c>
      <c r="R30" s="106">
        <v>196.012</v>
      </c>
      <c r="S30" s="12">
        <f t="shared" si="7"/>
        <v>393.017</v>
      </c>
      <c r="T30" s="5"/>
      <c r="U30" s="118">
        <f t="shared" si="1"/>
        <v>398.019</v>
      </c>
      <c r="V30" s="119">
        <f t="shared" si="2"/>
        <v>395.023</v>
      </c>
      <c r="W30" s="119">
        <f t="shared" si="3"/>
        <v>393.02200000000005</v>
      </c>
      <c r="X30" s="119">
        <f t="shared" si="4"/>
        <v>393.017</v>
      </c>
      <c r="Y30" s="19">
        <f t="shared" si="8"/>
        <v>1579.0810000000001</v>
      </c>
    </row>
    <row r="31" spans="2:25" ht="15" customHeight="1">
      <c r="B31" s="109">
        <v>1</v>
      </c>
      <c r="C31" s="157">
        <v>26</v>
      </c>
      <c r="D31" s="6"/>
      <c r="E31" s="120"/>
      <c r="F31" s="106"/>
      <c r="G31" s="12">
        <f t="shared" si="0"/>
        <v>0</v>
      </c>
      <c r="H31" s="5"/>
      <c r="I31" s="120"/>
      <c r="J31" s="106"/>
      <c r="K31" s="12">
        <f t="shared" si="5"/>
        <v>0</v>
      </c>
      <c r="L31" s="5"/>
      <c r="M31" s="120"/>
      <c r="N31" s="106"/>
      <c r="O31" s="12">
        <f t="shared" si="6"/>
        <v>0</v>
      </c>
      <c r="P31" s="5"/>
      <c r="Q31" s="120"/>
      <c r="R31" s="106"/>
      <c r="S31" s="12">
        <f t="shared" si="7"/>
        <v>0</v>
      </c>
      <c r="T31" s="5"/>
      <c r="U31" s="118">
        <f t="shared" si="1"/>
        <v>0</v>
      </c>
      <c r="V31" s="119">
        <f t="shared" si="2"/>
        <v>0</v>
      </c>
      <c r="W31" s="119">
        <f t="shared" si="3"/>
        <v>0</v>
      </c>
      <c r="X31" s="119">
        <f t="shared" si="4"/>
        <v>0</v>
      </c>
      <c r="Y31" s="19">
        <f t="shared" si="8"/>
        <v>0</v>
      </c>
    </row>
    <row r="32" spans="2:25" ht="15" customHeight="1">
      <c r="B32" s="109">
        <v>1</v>
      </c>
      <c r="C32" s="110">
        <v>27</v>
      </c>
      <c r="D32" s="6"/>
      <c r="E32" s="120">
        <v>200.008</v>
      </c>
      <c r="F32" s="106">
        <v>197.01</v>
      </c>
      <c r="G32" s="12">
        <f t="shared" si="0"/>
        <v>397.01800000000003</v>
      </c>
      <c r="H32" s="5"/>
      <c r="I32" s="120">
        <v>191.006</v>
      </c>
      <c r="J32" s="106">
        <v>195.007</v>
      </c>
      <c r="K32" s="12">
        <f t="shared" si="5"/>
        <v>386.01300000000003</v>
      </c>
      <c r="L32" s="5"/>
      <c r="M32" s="120">
        <v>199.013</v>
      </c>
      <c r="N32" s="106">
        <v>198.012</v>
      </c>
      <c r="O32" s="12">
        <f t="shared" si="6"/>
        <v>397.025</v>
      </c>
      <c r="P32" s="5"/>
      <c r="Q32" s="120">
        <v>195.007</v>
      </c>
      <c r="R32" s="106">
        <v>198.014</v>
      </c>
      <c r="S32" s="12">
        <f t="shared" si="7"/>
        <v>393.021</v>
      </c>
      <c r="T32" s="5"/>
      <c r="U32" s="118">
        <f t="shared" si="1"/>
        <v>397.01800000000003</v>
      </c>
      <c r="V32" s="119">
        <f t="shared" si="2"/>
        <v>386.01300000000003</v>
      </c>
      <c r="W32" s="119">
        <f t="shared" si="3"/>
        <v>397.025</v>
      </c>
      <c r="X32" s="119">
        <f t="shared" si="4"/>
        <v>393.021</v>
      </c>
      <c r="Y32" s="19">
        <f t="shared" si="8"/>
        <v>1573.077</v>
      </c>
    </row>
    <row r="33" spans="2:25" ht="15" customHeight="1">
      <c r="B33" s="109">
        <v>1</v>
      </c>
      <c r="C33" s="110">
        <v>28</v>
      </c>
      <c r="D33" s="6"/>
      <c r="E33" s="120">
        <v>195.01</v>
      </c>
      <c r="F33" s="106">
        <v>198.01</v>
      </c>
      <c r="G33" s="12">
        <f t="shared" si="0"/>
        <v>393.02</v>
      </c>
      <c r="H33" s="5"/>
      <c r="I33" s="120">
        <v>200.016</v>
      </c>
      <c r="J33" s="106">
        <v>195.01</v>
      </c>
      <c r="K33" s="12">
        <f t="shared" si="5"/>
        <v>395.02599999999995</v>
      </c>
      <c r="L33" s="5"/>
      <c r="M33" s="120">
        <v>194.008</v>
      </c>
      <c r="N33" s="106">
        <v>193.009</v>
      </c>
      <c r="O33" s="12">
        <f t="shared" si="6"/>
        <v>387.017</v>
      </c>
      <c r="P33" s="5"/>
      <c r="Q33" s="120">
        <v>197.012</v>
      </c>
      <c r="R33" s="106">
        <v>198.006</v>
      </c>
      <c r="S33" s="12">
        <f t="shared" si="7"/>
        <v>395.01800000000003</v>
      </c>
      <c r="T33" s="5"/>
      <c r="U33" s="118">
        <f t="shared" si="1"/>
        <v>393.02</v>
      </c>
      <c r="V33" s="119">
        <f t="shared" si="2"/>
        <v>395.02599999999995</v>
      </c>
      <c r="W33" s="119">
        <f t="shared" si="3"/>
        <v>387.017</v>
      </c>
      <c r="X33" s="119">
        <f t="shared" si="4"/>
        <v>395.01800000000003</v>
      </c>
      <c r="Y33" s="19">
        <f t="shared" si="8"/>
        <v>1570.081</v>
      </c>
    </row>
    <row r="34" spans="2:25" ht="15" customHeight="1">
      <c r="B34" s="109">
        <v>1</v>
      </c>
      <c r="C34" s="110">
        <v>29</v>
      </c>
      <c r="D34" s="6"/>
      <c r="E34" s="120">
        <v>198.01</v>
      </c>
      <c r="F34" s="106">
        <v>200.008</v>
      </c>
      <c r="G34" s="12">
        <f t="shared" si="0"/>
        <v>398.01800000000003</v>
      </c>
      <c r="H34" s="5"/>
      <c r="I34" s="120">
        <v>196.01</v>
      </c>
      <c r="J34" s="106">
        <v>195.007</v>
      </c>
      <c r="K34" s="12">
        <f t="shared" si="5"/>
        <v>391.017</v>
      </c>
      <c r="L34" s="5"/>
      <c r="M34" s="120">
        <v>199.007</v>
      </c>
      <c r="N34" s="106">
        <v>196.008</v>
      </c>
      <c r="O34" s="12">
        <f t="shared" si="6"/>
        <v>395.015</v>
      </c>
      <c r="P34" s="5"/>
      <c r="Q34" s="120">
        <v>198.011</v>
      </c>
      <c r="R34" s="106">
        <v>196.009</v>
      </c>
      <c r="S34" s="12">
        <f t="shared" si="7"/>
        <v>394.02</v>
      </c>
      <c r="T34" s="5"/>
      <c r="U34" s="118">
        <f t="shared" si="1"/>
        <v>398.01800000000003</v>
      </c>
      <c r="V34" s="119">
        <f t="shared" si="2"/>
        <v>391.017</v>
      </c>
      <c r="W34" s="119">
        <f t="shared" si="3"/>
        <v>395.015</v>
      </c>
      <c r="X34" s="119">
        <f t="shared" si="4"/>
        <v>394.02</v>
      </c>
      <c r="Y34" s="19">
        <f t="shared" si="8"/>
        <v>1578.0700000000002</v>
      </c>
    </row>
    <row r="35" spans="2:25" ht="15" customHeight="1">
      <c r="B35" s="109">
        <v>1</v>
      </c>
      <c r="C35" s="110">
        <v>30</v>
      </c>
      <c r="D35" s="6"/>
      <c r="E35" s="120">
        <v>200.009</v>
      </c>
      <c r="F35" s="106">
        <v>200.012</v>
      </c>
      <c r="G35" s="12">
        <f t="shared" si="0"/>
        <v>400.02099999999996</v>
      </c>
      <c r="H35" s="5"/>
      <c r="I35" s="120">
        <v>198.013</v>
      </c>
      <c r="J35" s="106">
        <v>197.008</v>
      </c>
      <c r="K35" s="12">
        <f t="shared" si="5"/>
        <v>395.021</v>
      </c>
      <c r="L35" s="5"/>
      <c r="M35" s="120">
        <v>199.01</v>
      </c>
      <c r="N35" s="106">
        <v>199.013</v>
      </c>
      <c r="O35" s="12">
        <f t="shared" si="6"/>
        <v>398.023</v>
      </c>
      <c r="P35" s="5"/>
      <c r="Q35" s="120">
        <v>198.012</v>
      </c>
      <c r="R35" s="106">
        <v>198.014</v>
      </c>
      <c r="S35" s="12">
        <f t="shared" si="7"/>
        <v>396.026</v>
      </c>
      <c r="T35" s="5"/>
      <c r="U35" s="118">
        <f t="shared" si="1"/>
        <v>400.02099999999996</v>
      </c>
      <c r="V35" s="119">
        <f t="shared" si="2"/>
        <v>395.021</v>
      </c>
      <c r="W35" s="119">
        <f t="shared" si="3"/>
        <v>398.023</v>
      </c>
      <c r="X35" s="119">
        <f t="shared" si="4"/>
        <v>396.026</v>
      </c>
      <c r="Y35" s="19">
        <f t="shared" si="8"/>
        <v>1589.0910000000001</v>
      </c>
    </row>
    <row r="36" spans="2:25" ht="15" customHeight="1">
      <c r="B36" s="109">
        <v>1</v>
      </c>
      <c r="C36" s="110">
        <v>31</v>
      </c>
      <c r="D36" s="6"/>
      <c r="E36" s="120">
        <v>197.009</v>
      </c>
      <c r="F36" s="106">
        <v>200.011</v>
      </c>
      <c r="G36" s="12">
        <f t="shared" si="0"/>
        <v>397.02</v>
      </c>
      <c r="H36" s="5"/>
      <c r="I36" s="120">
        <v>197.006</v>
      </c>
      <c r="J36" s="106">
        <v>199.012</v>
      </c>
      <c r="K36" s="12">
        <f t="shared" si="5"/>
        <v>396.01800000000003</v>
      </c>
      <c r="L36" s="5"/>
      <c r="M36" s="120">
        <v>199.014</v>
      </c>
      <c r="N36" s="106">
        <v>195.017</v>
      </c>
      <c r="O36" s="12">
        <f t="shared" si="6"/>
        <v>394.031</v>
      </c>
      <c r="P36" s="5"/>
      <c r="Q36" s="120">
        <v>199.008</v>
      </c>
      <c r="R36" s="106">
        <v>198.015</v>
      </c>
      <c r="S36" s="12">
        <f t="shared" si="7"/>
        <v>397.023</v>
      </c>
      <c r="T36" s="5"/>
      <c r="U36" s="118">
        <f t="shared" si="1"/>
        <v>397.02</v>
      </c>
      <c r="V36" s="119">
        <f t="shared" si="2"/>
        <v>396.01800000000003</v>
      </c>
      <c r="W36" s="119">
        <f t="shared" si="3"/>
        <v>394.031</v>
      </c>
      <c r="X36" s="119">
        <f t="shared" si="4"/>
        <v>397.023</v>
      </c>
      <c r="Y36" s="19">
        <f t="shared" si="8"/>
        <v>1584.092</v>
      </c>
    </row>
    <row r="37" spans="2:25" ht="15" customHeight="1">
      <c r="B37" s="109">
        <v>1</v>
      </c>
      <c r="C37" s="110">
        <v>32</v>
      </c>
      <c r="D37" s="6"/>
      <c r="E37" s="120">
        <v>199.01</v>
      </c>
      <c r="F37" s="106">
        <v>196.011</v>
      </c>
      <c r="G37" s="12">
        <f t="shared" si="0"/>
        <v>395.02099999999996</v>
      </c>
      <c r="H37" s="5"/>
      <c r="I37" s="120">
        <v>200.012</v>
      </c>
      <c r="J37" s="106">
        <v>194.01</v>
      </c>
      <c r="K37" s="12">
        <f t="shared" si="5"/>
        <v>394.022</v>
      </c>
      <c r="L37" s="5"/>
      <c r="M37" s="120">
        <v>200.014</v>
      </c>
      <c r="N37" s="106">
        <v>199.008</v>
      </c>
      <c r="O37" s="12">
        <f t="shared" si="6"/>
        <v>399.02200000000005</v>
      </c>
      <c r="P37" s="5"/>
      <c r="Q37" s="120">
        <v>196.006</v>
      </c>
      <c r="R37" s="106">
        <v>196.008</v>
      </c>
      <c r="S37" s="12">
        <f t="shared" si="7"/>
        <v>392.014</v>
      </c>
      <c r="T37" s="5"/>
      <c r="U37" s="118">
        <f t="shared" si="1"/>
        <v>395.02099999999996</v>
      </c>
      <c r="V37" s="119">
        <f t="shared" si="2"/>
        <v>394.022</v>
      </c>
      <c r="W37" s="119">
        <f t="shared" si="3"/>
        <v>399.02200000000005</v>
      </c>
      <c r="X37" s="119">
        <f t="shared" si="4"/>
        <v>392.014</v>
      </c>
      <c r="Y37" s="19">
        <f t="shared" si="8"/>
        <v>1580.0790000000002</v>
      </c>
    </row>
    <row r="38" spans="2:25" ht="15" customHeight="1">
      <c r="B38" s="109">
        <v>1</v>
      </c>
      <c r="C38" s="110">
        <v>33</v>
      </c>
      <c r="D38" s="6"/>
      <c r="E38" s="120">
        <v>200.015</v>
      </c>
      <c r="F38" s="106">
        <v>200.018</v>
      </c>
      <c r="G38" s="12">
        <f t="shared" si="0"/>
        <v>400.033</v>
      </c>
      <c r="H38" s="5"/>
      <c r="I38" s="120">
        <v>197.014</v>
      </c>
      <c r="J38" s="106">
        <v>199.014</v>
      </c>
      <c r="K38" s="12">
        <f t="shared" si="5"/>
        <v>396.028</v>
      </c>
      <c r="L38" s="5"/>
      <c r="M38" s="120">
        <v>200.011</v>
      </c>
      <c r="N38" s="106">
        <v>198.01</v>
      </c>
      <c r="O38" s="12">
        <f t="shared" si="6"/>
        <v>398.02099999999996</v>
      </c>
      <c r="P38" s="5"/>
      <c r="Q38" s="120">
        <v>199.01</v>
      </c>
      <c r="R38" s="106">
        <v>198.01</v>
      </c>
      <c r="S38" s="12">
        <f t="shared" si="7"/>
        <v>397.02</v>
      </c>
      <c r="T38" s="5"/>
      <c r="U38" s="118">
        <f t="shared" si="1"/>
        <v>400.033</v>
      </c>
      <c r="V38" s="119">
        <f t="shared" si="2"/>
        <v>396.028</v>
      </c>
      <c r="W38" s="119">
        <f t="shared" si="3"/>
        <v>398.02099999999996</v>
      </c>
      <c r="X38" s="119">
        <f t="shared" si="4"/>
        <v>397.02</v>
      </c>
      <c r="Y38" s="19">
        <f t="shared" si="8"/>
        <v>1591.1019999999999</v>
      </c>
    </row>
    <row r="39" spans="2:25" ht="15" customHeight="1">
      <c r="B39" s="109">
        <v>1</v>
      </c>
      <c r="C39" s="110">
        <v>34</v>
      </c>
      <c r="D39" s="6"/>
      <c r="E39" s="120">
        <v>198.006</v>
      </c>
      <c r="F39" s="106">
        <v>200.01</v>
      </c>
      <c r="G39" s="12">
        <f t="shared" si="0"/>
        <v>398.01599999999996</v>
      </c>
      <c r="H39" s="5"/>
      <c r="I39" s="120">
        <v>197.012</v>
      </c>
      <c r="J39" s="106">
        <v>199.015</v>
      </c>
      <c r="K39" s="12">
        <f t="shared" si="5"/>
        <v>396.027</v>
      </c>
      <c r="L39" s="5"/>
      <c r="M39" s="120">
        <v>200.011</v>
      </c>
      <c r="N39" s="106">
        <v>199.013</v>
      </c>
      <c r="O39" s="12">
        <f t="shared" si="6"/>
        <v>399.024</v>
      </c>
      <c r="P39" s="5"/>
      <c r="Q39" s="120">
        <v>199.011</v>
      </c>
      <c r="R39" s="106">
        <v>199.011</v>
      </c>
      <c r="S39" s="12">
        <f t="shared" si="7"/>
        <v>398.022</v>
      </c>
      <c r="T39" s="5"/>
      <c r="U39" s="118">
        <f t="shared" si="1"/>
        <v>398.01599999999996</v>
      </c>
      <c r="V39" s="119">
        <f t="shared" si="2"/>
        <v>396.027</v>
      </c>
      <c r="W39" s="119">
        <f t="shared" si="3"/>
        <v>399.024</v>
      </c>
      <c r="X39" s="119">
        <f t="shared" si="4"/>
        <v>398.022</v>
      </c>
      <c r="Y39" s="19">
        <f t="shared" si="8"/>
        <v>1591.089</v>
      </c>
    </row>
    <row r="40" spans="2:25" ht="15" customHeight="1">
      <c r="B40" s="109">
        <v>1</v>
      </c>
      <c r="C40" s="110">
        <v>35</v>
      </c>
      <c r="D40" s="6"/>
      <c r="E40" s="120">
        <v>200.013</v>
      </c>
      <c r="F40" s="106">
        <v>198.011</v>
      </c>
      <c r="G40" s="12">
        <f t="shared" si="0"/>
        <v>398.024</v>
      </c>
      <c r="H40" s="5"/>
      <c r="I40" s="120">
        <v>197.01</v>
      </c>
      <c r="J40" s="106">
        <v>198.012</v>
      </c>
      <c r="K40" s="12">
        <f t="shared" si="5"/>
        <v>395.022</v>
      </c>
      <c r="L40" s="5"/>
      <c r="M40" s="120">
        <v>200.014</v>
      </c>
      <c r="N40" s="106">
        <v>196.01</v>
      </c>
      <c r="O40" s="12">
        <f t="shared" si="6"/>
        <v>396.024</v>
      </c>
      <c r="P40" s="5"/>
      <c r="Q40" s="120">
        <v>198.008</v>
      </c>
      <c r="R40" s="106">
        <v>199.014</v>
      </c>
      <c r="S40" s="12">
        <f t="shared" si="7"/>
        <v>397.02200000000005</v>
      </c>
      <c r="T40" s="5"/>
      <c r="U40" s="118">
        <f t="shared" si="1"/>
        <v>398.024</v>
      </c>
      <c r="V40" s="119">
        <f t="shared" si="2"/>
        <v>395.022</v>
      </c>
      <c r="W40" s="119">
        <f t="shared" si="3"/>
        <v>396.024</v>
      </c>
      <c r="X40" s="119">
        <f t="shared" si="4"/>
        <v>397.02200000000005</v>
      </c>
      <c r="Y40" s="19">
        <f t="shared" si="8"/>
        <v>1586.092</v>
      </c>
    </row>
    <row r="41" spans="2:25" ht="15" customHeight="1">
      <c r="B41" s="109">
        <v>1</v>
      </c>
      <c r="C41" s="110">
        <v>36</v>
      </c>
      <c r="D41" s="6"/>
      <c r="E41" s="120">
        <v>199.016</v>
      </c>
      <c r="F41" s="106">
        <v>200.009</v>
      </c>
      <c r="G41" s="12">
        <f t="shared" si="0"/>
        <v>399.025</v>
      </c>
      <c r="H41" s="5"/>
      <c r="I41" s="120">
        <v>200.011</v>
      </c>
      <c r="J41" s="106">
        <v>200.01</v>
      </c>
      <c r="K41" s="12">
        <f t="shared" si="5"/>
        <v>400.02099999999996</v>
      </c>
      <c r="L41" s="5"/>
      <c r="M41" s="120">
        <v>200.015</v>
      </c>
      <c r="N41" s="106">
        <v>199.01</v>
      </c>
      <c r="O41" s="12">
        <f t="shared" si="6"/>
        <v>399.025</v>
      </c>
      <c r="P41" s="5"/>
      <c r="Q41" s="120">
        <v>200.01</v>
      </c>
      <c r="R41" s="106">
        <v>200.012</v>
      </c>
      <c r="S41" s="12">
        <f t="shared" si="7"/>
        <v>400.022</v>
      </c>
      <c r="T41" s="5"/>
      <c r="U41" s="118">
        <f t="shared" si="1"/>
        <v>399.025</v>
      </c>
      <c r="V41" s="119">
        <f t="shared" si="2"/>
        <v>400.02099999999996</v>
      </c>
      <c r="W41" s="119">
        <f t="shared" si="3"/>
        <v>399.025</v>
      </c>
      <c r="X41" s="119">
        <f t="shared" si="4"/>
        <v>400.022</v>
      </c>
      <c r="Y41" s="19">
        <f t="shared" si="8"/>
        <v>1598.0929999999998</v>
      </c>
    </row>
    <row r="42" spans="2:25" ht="15" customHeight="1">
      <c r="B42" s="109">
        <v>1</v>
      </c>
      <c r="C42" s="110">
        <v>37</v>
      </c>
      <c r="D42" s="6"/>
      <c r="E42" s="120">
        <v>199.017</v>
      </c>
      <c r="F42" s="106">
        <v>200.014</v>
      </c>
      <c r="G42" s="12">
        <f t="shared" si="0"/>
        <v>399.031</v>
      </c>
      <c r="H42" s="5"/>
      <c r="I42" s="120">
        <v>200.017</v>
      </c>
      <c r="J42" s="106">
        <v>198.011</v>
      </c>
      <c r="K42" s="12">
        <f t="shared" si="5"/>
        <v>398.028</v>
      </c>
      <c r="L42" s="5"/>
      <c r="M42" s="120">
        <v>200.02</v>
      </c>
      <c r="N42" s="106">
        <v>200.01</v>
      </c>
      <c r="O42" s="12">
        <f t="shared" si="6"/>
        <v>400.03</v>
      </c>
      <c r="P42" s="5"/>
      <c r="Q42" s="120">
        <v>199.01</v>
      </c>
      <c r="R42" s="106">
        <v>199.013</v>
      </c>
      <c r="S42" s="12">
        <f t="shared" si="7"/>
        <v>398.023</v>
      </c>
      <c r="T42" s="5"/>
      <c r="U42" s="118">
        <f t="shared" si="1"/>
        <v>399.031</v>
      </c>
      <c r="V42" s="119">
        <f t="shared" si="2"/>
        <v>398.028</v>
      </c>
      <c r="W42" s="119">
        <f t="shared" si="3"/>
        <v>400.03</v>
      </c>
      <c r="X42" s="119">
        <f t="shared" si="4"/>
        <v>398.023</v>
      </c>
      <c r="Y42" s="19">
        <f t="shared" si="8"/>
        <v>1595.112</v>
      </c>
    </row>
    <row r="43" spans="2:25" ht="15" customHeight="1">
      <c r="B43" s="109">
        <v>1</v>
      </c>
      <c r="C43" s="110">
        <v>38</v>
      </c>
      <c r="D43" s="6"/>
      <c r="E43" s="120">
        <v>200.015</v>
      </c>
      <c r="F43" s="106">
        <v>200.016</v>
      </c>
      <c r="G43" s="12">
        <f t="shared" si="0"/>
        <v>400.03099999999995</v>
      </c>
      <c r="H43" s="5"/>
      <c r="I43" s="120">
        <v>200.018</v>
      </c>
      <c r="J43" s="106">
        <v>199.014</v>
      </c>
      <c r="K43" s="12">
        <f t="shared" si="5"/>
        <v>399.03200000000004</v>
      </c>
      <c r="L43" s="5"/>
      <c r="M43" s="120">
        <v>200.018</v>
      </c>
      <c r="N43" s="106">
        <v>197.012</v>
      </c>
      <c r="O43" s="12">
        <f t="shared" si="6"/>
        <v>397.03</v>
      </c>
      <c r="P43" s="5"/>
      <c r="Q43" s="120">
        <v>199.013</v>
      </c>
      <c r="R43" s="106">
        <v>199.014</v>
      </c>
      <c r="S43" s="12">
        <f t="shared" si="7"/>
        <v>398.02700000000004</v>
      </c>
      <c r="T43" s="5"/>
      <c r="U43" s="118">
        <f t="shared" si="1"/>
        <v>400.03099999999995</v>
      </c>
      <c r="V43" s="119">
        <f t="shared" si="2"/>
        <v>399.03200000000004</v>
      </c>
      <c r="W43" s="119">
        <f t="shared" si="3"/>
        <v>397.03</v>
      </c>
      <c r="X43" s="119">
        <f t="shared" si="4"/>
        <v>398.02700000000004</v>
      </c>
      <c r="Y43" s="19">
        <f t="shared" si="8"/>
        <v>1594.12</v>
      </c>
    </row>
    <row r="44" spans="2:25" ht="15" customHeight="1">
      <c r="B44" s="109">
        <v>1</v>
      </c>
      <c r="C44" s="110">
        <v>39</v>
      </c>
      <c r="D44" s="6"/>
      <c r="E44" s="120">
        <v>199.012</v>
      </c>
      <c r="F44" s="106">
        <v>199.01</v>
      </c>
      <c r="G44" s="12">
        <f t="shared" si="0"/>
        <v>398.022</v>
      </c>
      <c r="H44" s="5"/>
      <c r="I44" s="120">
        <v>199.014</v>
      </c>
      <c r="J44" s="106">
        <v>199.012</v>
      </c>
      <c r="K44" s="12">
        <f t="shared" si="5"/>
        <v>398.026</v>
      </c>
      <c r="L44" s="5"/>
      <c r="M44" s="120">
        <v>200.015</v>
      </c>
      <c r="N44" s="106">
        <v>199.013</v>
      </c>
      <c r="O44" s="12">
        <f t="shared" si="6"/>
        <v>399.028</v>
      </c>
      <c r="P44" s="5"/>
      <c r="Q44" s="120">
        <v>199.012</v>
      </c>
      <c r="R44" s="106">
        <v>197.011</v>
      </c>
      <c r="S44" s="12">
        <f t="shared" si="7"/>
        <v>396.023</v>
      </c>
      <c r="T44" s="5"/>
      <c r="U44" s="118">
        <f t="shared" si="1"/>
        <v>398.022</v>
      </c>
      <c r="V44" s="119">
        <f t="shared" si="2"/>
        <v>398.026</v>
      </c>
      <c r="W44" s="119">
        <f t="shared" si="3"/>
        <v>399.028</v>
      </c>
      <c r="X44" s="119">
        <f t="shared" si="4"/>
        <v>396.023</v>
      </c>
      <c r="Y44" s="19">
        <f t="shared" si="8"/>
        <v>1591.0990000000002</v>
      </c>
    </row>
    <row r="45" spans="2:25" ht="15" customHeight="1">
      <c r="B45" s="109">
        <v>1</v>
      </c>
      <c r="C45" s="157">
        <v>40</v>
      </c>
      <c r="D45" s="6"/>
      <c r="E45" s="120"/>
      <c r="F45" s="106"/>
      <c r="G45" s="12">
        <f t="shared" si="0"/>
        <v>0</v>
      </c>
      <c r="H45" s="5"/>
      <c r="I45" s="120"/>
      <c r="J45" s="106"/>
      <c r="K45" s="12">
        <f t="shared" si="5"/>
        <v>0</v>
      </c>
      <c r="L45" s="5"/>
      <c r="M45" s="120"/>
      <c r="N45" s="106"/>
      <c r="O45" s="12">
        <f t="shared" si="6"/>
        <v>0</v>
      </c>
      <c r="P45" s="5"/>
      <c r="Q45" s="120"/>
      <c r="R45" s="106"/>
      <c r="S45" s="12">
        <f t="shared" si="7"/>
        <v>0</v>
      </c>
      <c r="T45" s="5"/>
      <c r="U45" s="118">
        <f t="shared" si="1"/>
        <v>0</v>
      </c>
      <c r="V45" s="119">
        <f t="shared" si="2"/>
        <v>0</v>
      </c>
      <c r="W45" s="119">
        <f t="shared" si="3"/>
        <v>0</v>
      </c>
      <c r="X45" s="119">
        <f t="shared" si="4"/>
        <v>0</v>
      </c>
      <c r="Y45" s="19">
        <f t="shared" si="8"/>
        <v>0</v>
      </c>
    </row>
    <row r="46" spans="2:25" ht="15" customHeight="1">
      <c r="B46" s="109">
        <v>1</v>
      </c>
      <c r="C46" s="110">
        <v>41</v>
      </c>
      <c r="D46" s="6"/>
      <c r="E46" s="120">
        <v>200.01</v>
      </c>
      <c r="F46" s="106">
        <v>200.011</v>
      </c>
      <c r="G46" s="12">
        <f t="shared" si="0"/>
        <v>400.02099999999996</v>
      </c>
      <c r="H46" s="5"/>
      <c r="I46" s="120">
        <v>198.007</v>
      </c>
      <c r="J46" s="106">
        <v>197.01</v>
      </c>
      <c r="K46" s="12">
        <f t="shared" si="5"/>
        <v>395.017</v>
      </c>
      <c r="L46" s="5"/>
      <c r="M46" s="120">
        <v>200.012</v>
      </c>
      <c r="N46" s="106">
        <v>198.013</v>
      </c>
      <c r="O46" s="12">
        <f t="shared" si="6"/>
        <v>398.025</v>
      </c>
      <c r="P46" s="5"/>
      <c r="Q46" s="120">
        <v>199.01</v>
      </c>
      <c r="R46" s="106">
        <v>199.011</v>
      </c>
      <c r="S46" s="12">
        <f t="shared" si="7"/>
        <v>398.02099999999996</v>
      </c>
      <c r="T46" s="5"/>
      <c r="U46" s="118">
        <f t="shared" si="1"/>
        <v>400.02099999999996</v>
      </c>
      <c r="V46" s="119">
        <f t="shared" si="2"/>
        <v>395.017</v>
      </c>
      <c r="W46" s="119">
        <f t="shared" si="3"/>
        <v>398.025</v>
      </c>
      <c r="X46" s="119">
        <f t="shared" si="4"/>
        <v>398.02099999999996</v>
      </c>
      <c r="Y46" s="19">
        <f t="shared" si="8"/>
        <v>1591.084</v>
      </c>
    </row>
    <row r="47" spans="2:25" ht="15" customHeight="1">
      <c r="B47" s="109">
        <v>1</v>
      </c>
      <c r="C47" s="110">
        <v>42</v>
      </c>
      <c r="D47" s="6"/>
      <c r="E47" s="120">
        <v>200.017</v>
      </c>
      <c r="F47" s="106">
        <v>200.018</v>
      </c>
      <c r="G47" s="12">
        <f t="shared" si="0"/>
        <v>400.03499999999997</v>
      </c>
      <c r="H47" s="5"/>
      <c r="I47" s="120">
        <v>200.017</v>
      </c>
      <c r="J47" s="106">
        <v>200.016</v>
      </c>
      <c r="K47" s="12">
        <f t="shared" si="5"/>
        <v>400.033</v>
      </c>
      <c r="L47" s="5"/>
      <c r="M47" s="120">
        <v>200.019</v>
      </c>
      <c r="N47" s="106">
        <v>200.017</v>
      </c>
      <c r="O47" s="12">
        <f t="shared" si="6"/>
        <v>400.036</v>
      </c>
      <c r="P47" s="5"/>
      <c r="Q47" s="120">
        <v>200.014</v>
      </c>
      <c r="R47" s="106">
        <v>200.014</v>
      </c>
      <c r="S47" s="12">
        <f t="shared" si="7"/>
        <v>400.028</v>
      </c>
      <c r="T47" s="5"/>
      <c r="U47" s="118">
        <f t="shared" si="1"/>
        <v>400.03499999999997</v>
      </c>
      <c r="V47" s="119">
        <f t="shared" si="2"/>
        <v>400.033</v>
      </c>
      <c r="W47" s="119">
        <f t="shared" si="3"/>
        <v>400.036</v>
      </c>
      <c r="X47" s="119">
        <f t="shared" si="4"/>
        <v>400.028</v>
      </c>
      <c r="Y47" s="19">
        <f t="shared" si="8"/>
        <v>1600.132</v>
      </c>
    </row>
    <row r="48" spans="2:25" ht="15" customHeight="1">
      <c r="B48" s="109">
        <v>1</v>
      </c>
      <c r="C48" s="157">
        <v>43</v>
      </c>
      <c r="D48" s="6"/>
      <c r="E48" s="120"/>
      <c r="F48" s="106"/>
      <c r="G48" s="12">
        <f t="shared" si="0"/>
        <v>0</v>
      </c>
      <c r="H48" s="5"/>
      <c r="I48" s="120"/>
      <c r="J48" s="106"/>
      <c r="K48" s="12">
        <f t="shared" si="5"/>
        <v>0</v>
      </c>
      <c r="L48" s="5"/>
      <c r="M48" s="120"/>
      <c r="N48" s="106"/>
      <c r="O48" s="12">
        <f t="shared" si="6"/>
        <v>0</v>
      </c>
      <c r="P48" s="5"/>
      <c r="Q48" s="120"/>
      <c r="R48" s="106"/>
      <c r="S48" s="12">
        <f t="shared" si="7"/>
        <v>0</v>
      </c>
      <c r="T48" s="5"/>
      <c r="U48" s="118">
        <f t="shared" si="1"/>
        <v>0</v>
      </c>
      <c r="V48" s="119">
        <f t="shared" si="2"/>
        <v>0</v>
      </c>
      <c r="W48" s="119">
        <f t="shared" si="3"/>
        <v>0</v>
      </c>
      <c r="X48" s="119">
        <f t="shared" si="4"/>
        <v>0</v>
      </c>
      <c r="Y48" s="19">
        <f t="shared" si="8"/>
        <v>0</v>
      </c>
    </row>
    <row r="49" spans="2:25" ht="15" customHeight="1">
      <c r="B49" s="109">
        <v>1</v>
      </c>
      <c r="C49" s="110">
        <v>44</v>
      </c>
      <c r="D49" s="6"/>
      <c r="E49" s="120">
        <v>198.014</v>
      </c>
      <c r="F49" s="106">
        <v>200.016</v>
      </c>
      <c r="G49" s="12">
        <f t="shared" si="0"/>
        <v>398.03</v>
      </c>
      <c r="H49" s="5"/>
      <c r="I49" s="120">
        <v>199.017</v>
      </c>
      <c r="J49" s="106">
        <v>198.009</v>
      </c>
      <c r="K49" s="12">
        <f t="shared" si="5"/>
        <v>397.02599999999995</v>
      </c>
      <c r="L49" s="5"/>
      <c r="M49" s="120">
        <v>200.017</v>
      </c>
      <c r="N49" s="106">
        <v>199.013</v>
      </c>
      <c r="O49" s="12">
        <f t="shared" si="6"/>
        <v>399.03</v>
      </c>
      <c r="P49" s="5"/>
      <c r="Q49" s="120">
        <v>199.016</v>
      </c>
      <c r="R49" s="106">
        <v>200.017</v>
      </c>
      <c r="S49" s="12">
        <f t="shared" si="7"/>
        <v>399.033</v>
      </c>
      <c r="T49" s="5"/>
      <c r="U49" s="118">
        <f t="shared" si="1"/>
        <v>398.03</v>
      </c>
      <c r="V49" s="119">
        <f t="shared" si="2"/>
        <v>397.02599999999995</v>
      </c>
      <c r="W49" s="119">
        <f t="shared" si="3"/>
        <v>399.03</v>
      </c>
      <c r="X49" s="119">
        <f t="shared" si="4"/>
        <v>399.033</v>
      </c>
      <c r="Y49" s="19">
        <f t="shared" si="8"/>
        <v>1593.1189999999997</v>
      </c>
    </row>
    <row r="50" spans="2:25" ht="15" customHeight="1">
      <c r="B50" s="109">
        <v>1</v>
      </c>
      <c r="C50" s="110">
        <v>45</v>
      </c>
      <c r="D50" s="6"/>
      <c r="E50" s="120">
        <v>200.017</v>
      </c>
      <c r="F50" s="106">
        <v>200.02</v>
      </c>
      <c r="G50" s="12">
        <f t="shared" si="0"/>
        <v>400.03700000000003</v>
      </c>
      <c r="H50" s="5"/>
      <c r="I50" s="120">
        <v>200.019</v>
      </c>
      <c r="J50" s="106">
        <v>200.019</v>
      </c>
      <c r="K50" s="12">
        <f t="shared" si="5"/>
        <v>400.038</v>
      </c>
      <c r="L50" s="5"/>
      <c r="M50" s="120">
        <v>200.019</v>
      </c>
      <c r="N50" s="106">
        <v>200.019</v>
      </c>
      <c r="O50" s="12">
        <f t="shared" si="6"/>
        <v>400.038</v>
      </c>
      <c r="P50" s="5"/>
      <c r="Q50" s="120">
        <v>200.018</v>
      </c>
      <c r="R50" s="106">
        <v>200.018</v>
      </c>
      <c r="S50" s="12">
        <f t="shared" si="7"/>
        <v>400.036</v>
      </c>
      <c r="T50" s="5"/>
      <c r="U50" s="118">
        <f t="shared" si="1"/>
        <v>400.03700000000003</v>
      </c>
      <c r="V50" s="119">
        <f t="shared" si="2"/>
        <v>400.038</v>
      </c>
      <c r="W50" s="119">
        <f t="shared" si="3"/>
        <v>400.038</v>
      </c>
      <c r="X50" s="119">
        <f t="shared" si="4"/>
        <v>400.036</v>
      </c>
      <c r="Y50" s="19">
        <f t="shared" si="8"/>
        <v>1600.1490000000001</v>
      </c>
    </row>
    <row r="51" spans="2:25" ht="15" customHeight="1">
      <c r="B51" s="109">
        <v>1</v>
      </c>
      <c r="C51" s="110">
        <v>46</v>
      </c>
      <c r="D51" s="6"/>
      <c r="E51" s="120">
        <v>200.017</v>
      </c>
      <c r="F51" s="106">
        <v>200.019</v>
      </c>
      <c r="G51" s="12">
        <f t="shared" si="0"/>
        <v>400.036</v>
      </c>
      <c r="H51" s="5"/>
      <c r="I51" s="120">
        <v>200.013</v>
      </c>
      <c r="J51" s="106">
        <v>200.017</v>
      </c>
      <c r="K51" s="12">
        <f t="shared" si="5"/>
        <v>400.03</v>
      </c>
      <c r="L51" s="5"/>
      <c r="M51" s="120">
        <v>200.019</v>
      </c>
      <c r="N51" s="106">
        <v>200.014</v>
      </c>
      <c r="O51" s="12">
        <f t="shared" si="6"/>
        <v>400.033</v>
      </c>
      <c r="P51" s="5"/>
      <c r="Q51" s="120">
        <v>200.018</v>
      </c>
      <c r="R51" s="106">
        <v>200.014</v>
      </c>
      <c r="S51" s="12">
        <f t="shared" si="7"/>
        <v>400.03200000000004</v>
      </c>
      <c r="T51" s="5"/>
      <c r="U51" s="118">
        <f t="shared" si="1"/>
        <v>400.036</v>
      </c>
      <c r="V51" s="119">
        <f t="shared" si="2"/>
        <v>400.03</v>
      </c>
      <c r="W51" s="119">
        <f t="shared" si="3"/>
        <v>400.033</v>
      </c>
      <c r="X51" s="119">
        <f t="shared" si="4"/>
        <v>400.03200000000004</v>
      </c>
      <c r="Y51" s="19">
        <f t="shared" si="8"/>
        <v>1600.1310000000003</v>
      </c>
    </row>
    <row r="52" spans="2:25" ht="15" customHeight="1">
      <c r="B52" s="109">
        <v>1</v>
      </c>
      <c r="C52" s="110">
        <v>47</v>
      </c>
      <c r="D52" s="6"/>
      <c r="E52" s="120">
        <v>199.01</v>
      </c>
      <c r="F52" s="106">
        <v>197.012</v>
      </c>
      <c r="G52" s="12">
        <f t="shared" si="0"/>
        <v>396.022</v>
      </c>
      <c r="H52" s="5"/>
      <c r="I52" s="120">
        <v>200.012</v>
      </c>
      <c r="J52" s="106">
        <v>198.012</v>
      </c>
      <c r="K52" s="12">
        <f t="shared" si="5"/>
        <v>398.024</v>
      </c>
      <c r="L52" s="5"/>
      <c r="M52" s="120">
        <v>200.014</v>
      </c>
      <c r="N52" s="106">
        <v>200.017</v>
      </c>
      <c r="O52" s="12">
        <f t="shared" si="6"/>
        <v>400.031</v>
      </c>
      <c r="P52" s="5"/>
      <c r="Q52" s="120">
        <v>200.017</v>
      </c>
      <c r="R52" s="106">
        <v>199.013</v>
      </c>
      <c r="S52" s="12">
        <f t="shared" si="7"/>
        <v>399.03</v>
      </c>
      <c r="T52" s="5"/>
      <c r="U52" s="118">
        <f t="shared" si="1"/>
        <v>396.022</v>
      </c>
      <c r="V52" s="119">
        <f t="shared" si="2"/>
        <v>398.024</v>
      </c>
      <c r="W52" s="119">
        <f t="shared" si="3"/>
        <v>400.031</v>
      </c>
      <c r="X52" s="119">
        <f t="shared" si="4"/>
        <v>399.03</v>
      </c>
      <c r="Y52" s="19">
        <f t="shared" si="8"/>
        <v>1593.107</v>
      </c>
    </row>
    <row r="53" spans="2:25" ht="15" customHeight="1">
      <c r="B53" s="109">
        <v>1</v>
      </c>
      <c r="C53" s="110">
        <v>48</v>
      </c>
      <c r="D53" s="6"/>
      <c r="E53" s="120"/>
      <c r="F53" s="106"/>
      <c r="G53" s="12">
        <f t="shared" si="0"/>
        <v>0</v>
      </c>
      <c r="H53" s="5"/>
      <c r="I53" s="120"/>
      <c r="J53" s="106"/>
      <c r="K53" s="12">
        <f t="shared" si="5"/>
        <v>0</v>
      </c>
      <c r="L53" s="5"/>
      <c r="M53" s="120"/>
      <c r="N53" s="106"/>
      <c r="O53" s="12">
        <f t="shared" si="6"/>
        <v>0</v>
      </c>
      <c r="P53" s="5"/>
      <c r="Q53" s="120"/>
      <c r="R53" s="106"/>
      <c r="S53" s="12">
        <f t="shared" si="7"/>
        <v>0</v>
      </c>
      <c r="T53" s="5"/>
      <c r="U53" s="118">
        <f t="shared" si="1"/>
        <v>0</v>
      </c>
      <c r="V53" s="119">
        <f t="shared" si="2"/>
        <v>0</v>
      </c>
      <c r="W53" s="119">
        <f t="shared" si="3"/>
        <v>0</v>
      </c>
      <c r="X53" s="119">
        <f t="shared" si="4"/>
        <v>0</v>
      </c>
      <c r="Y53" s="19">
        <f t="shared" si="8"/>
        <v>0</v>
      </c>
    </row>
    <row r="54" spans="2:25" ht="15" customHeight="1">
      <c r="B54" s="109">
        <v>1</v>
      </c>
      <c r="C54" s="110">
        <v>49</v>
      </c>
      <c r="D54" s="6"/>
      <c r="E54" s="120"/>
      <c r="F54" s="106"/>
      <c r="G54" s="12">
        <f t="shared" si="0"/>
        <v>0</v>
      </c>
      <c r="H54" s="5"/>
      <c r="I54" s="120"/>
      <c r="J54" s="106"/>
      <c r="K54" s="12">
        <f t="shared" si="5"/>
        <v>0</v>
      </c>
      <c r="L54" s="5"/>
      <c r="M54" s="120"/>
      <c r="N54" s="106"/>
      <c r="O54" s="12">
        <f t="shared" si="6"/>
        <v>0</v>
      </c>
      <c r="P54" s="5"/>
      <c r="Q54" s="120"/>
      <c r="R54" s="106"/>
      <c r="S54" s="12">
        <f t="shared" si="7"/>
        <v>0</v>
      </c>
      <c r="T54" s="5"/>
      <c r="U54" s="118">
        <f t="shared" si="1"/>
        <v>0</v>
      </c>
      <c r="V54" s="119">
        <f t="shared" si="2"/>
        <v>0</v>
      </c>
      <c r="W54" s="119">
        <f t="shared" si="3"/>
        <v>0</v>
      </c>
      <c r="X54" s="119">
        <f t="shared" si="4"/>
        <v>0</v>
      </c>
      <c r="Y54" s="19">
        <f t="shared" si="8"/>
        <v>0</v>
      </c>
    </row>
    <row r="55" spans="2:25" ht="15" customHeight="1">
      <c r="B55" s="109">
        <v>1</v>
      </c>
      <c r="C55" s="110">
        <v>50</v>
      </c>
      <c r="D55" s="6"/>
      <c r="E55" s="120"/>
      <c r="F55" s="106"/>
      <c r="G55" s="12">
        <f t="shared" si="0"/>
        <v>0</v>
      </c>
      <c r="H55" s="5"/>
      <c r="I55" s="120"/>
      <c r="J55" s="106"/>
      <c r="K55" s="12">
        <f t="shared" si="5"/>
        <v>0</v>
      </c>
      <c r="L55" s="5"/>
      <c r="M55" s="120"/>
      <c r="N55" s="106"/>
      <c r="O55" s="12">
        <f t="shared" si="6"/>
        <v>0</v>
      </c>
      <c r="P55" s="5"/>
      <c r="Q55" s="120"/>
      <c r="R55" s="106"/>
      <c r="S55" s="12">
        <f t="shared" si="7"/>
        <v>0</v>
      </c>
      <c r="T55" s="5"/>
      <c r="U55" s="118">
        <f t="shared" si="1"/>
        <v>0</v>
      </c>
      <c r="V55" s="119">
        <f t="shared" si="2"/>
        <v>0</v>
      </c>
      <c r="W55" s="119">
        <f t="shared" si="3"/>
        <v>0</v>
      </c>
      <c r="X55" s="119">
        <f t="shared" si="4"/>
        <v>0</v>
      </c>
      <c r="Y55" s="19">
        <f t="shared" si="8"/>
        <v>0</v>
      </c>
    </row>
    <row r="56" spans="2:25" ht="15" customHeight="1">
      <c r="B56" s="109">
        <v>2</v>
      </c>
      <c r="C56" s="110">
        <v>1</v>
      </c>
      <c r="D56" s="6"/>
      <c r="E56" s="120"/>
      <c r="F56" s="106"/>
      <c r="G56" s="12">
        <f t="shared" si="0"/>
        <v>0</v>
      </c>
      <c r="H56" s="5"/>
      <c r="I56" s="120"/>
      <c r="J56" s="106"/>
      <c r="K56" s="12">
        <f t="shared" si="5"/>
        <v>0</v>
      </c>
      <c r="L56" s="5"/>
      <c r="M56" s="120"/>
      <c r="N56" s="106"/>
      <c r="O56" s="12">
        <f t="shared" si="6"/>
        <v>0</v>
      </c>
      <c r="P56" s="5"/>
      <c r="Q56" s="120"/>
      <c r="R56" s="106"/>
      <c r="S56" s="12">
        <f t="shared" si="7"/>
        <v>0</v>
      </c>
      <c r="T56" s="5"/>
      <c r="U56" s="118">
        <f t="shared" si="1"/>
        <v>0</v>
      </c>
      <c r="V56" s="119">
        <f t="shared" si="2"/>
        <v>0</v>
      </c>
      <c r="W56" s="119">
        <f t="shared" si="3"/>
        <v>0</v>
      </c>
      <c r="X56" s="119">
        <f t="shared" si="4"/>
        <v>0</v>
      </c>
      <c r="Y56" s="19">
        <f t="shared" si="8"/>
        <v>0</v>
      </c>
    </row>
    <row r="57" spans="2:25" ht="13.5" customHeight="1">
      <c r="B57" s="109">
        <v>2</v>
      </c>
      <c r="C57" s="110">
        <v>2</v>
      </c>
      <c r="D57" s="6"/>
      <c r="E57" s="120"/>
      <c r="F57" s="106"/>
      <c r="G57" s="12">
        <f t="shared" si="0"/>
        <v>0</v>
      </c>
      <c r="H57" s="5"/>
      <c r="I57" s="120"/>
      <c r="J57" s="106"/>
      <c r="K57" s="12">
        <f t="shared" si="5"/>
        <v>0</v>
      </c>
      <c r="L57" s="5"/>
      <c r="M57" s="120"/>
      <c r="N57" s="106"/>
      <c r="O57" s="12">
        <f t="shared" si="6"/>
        <v>0</v>
      </c>
      <c r="P57" s="5"/>
      <c r="Q57" s="120"/>
      <c r="R57" s="106"/>
      <c r="S57" s="12">
        <f t="shared" si="7"/>
        <v>0</v>
      </c>
      <c r="T57" s="5"/>
      <c r="U57" s="118">
        <f t="shared" si="1"/>
        <v>0</v>
      </c>
      <c r="V57" s="119">
        <f t="shared" si="2"/>
        <v>0</v>
      </c>
      <c r="W57" s="119">
        <f t="shared" si="3"/>
        <v>0</v>
      </c>
      <c r="X57" s="119">
        <f t="shared" si="4"/>
        <v>0</v>
      </c>
      <c r="Y57" s="19">
        <f t="shared" si="8"/>
        <v>0</v>
      </c>
    </row>
    <row r="58" spans="2:25" ht="15" customHeight="1">
      <c r="B58" s="109">
        <v>2</v>
      </c>
      <c r="C58" s="110">
        <v>3</v>
      </c>
      <c r="D58" s="6"/>
      <c r="E58" s="120"/>
      <c r="F58" s="106"/>
      <c r="G58" s="12">
        <f t="shared" si="0"/>
        <v>0</v>
      </c>
      <c r="H58" s="5"/>
      <c r="I58" s="120"/>
      <c r="J58" s="106"/>
      <c r="K58" s="12">
        <f t="shared" si="5"/>
        <v>0</v>
      </c>
      <c r="L58" s="5"/>
      <c r="M58" s="120"/>
      <c r="N58" s="106"/>
      <c r="O58" s="12">
        <f t="shared" si="6"/>
        <v>0</v>
      </c>
      <c r="P58" s="5"/>
      <c r="Q58" s="120"/>
      <c r="R58" s="106"/>
      <c r="S58" s="12">
        <f t="shared" si="7"/>
        <v>0</v>
      </c>
      <c r="T58" s="5"/>
      <c r="U58" s="118">
        <f t="shared" si="1"/>
        <v>0</v>
      </c>
      <c r="V58" s="119">
        <f t="shared" si="2"/>
        <v>0</v>
      </c>
      <c r="W58" s="119">
        <f t="shared" si="3"/>
        <v>0</v>
      </c>
      <c r="X58" s="119">
        <f t="shared" si="4"/>
        <v>0</v>
      </c>
      <c r="Y58" s="19">
        <f t="shared" si="8"/>
        <v>0</v>
      </c>
    </row>
    <row r="59" spans="2:25" ht="15" customHeight="1">
      <c r="B59" s="109">
        <v>2</v>
      </c>
      <c r="C59" s="110">
        <v>4</v>
      </c>
      <c r="D59" s="6"/>
      <c r="E59" s="120"/>
      <c r="F59" s="106"/>
      <c r="G59" s="12">
        <f t="shared" si="0"/>
        <v>0</v>
      </c>
      <c r="H59" s="5"/>
      <c r="I59" s="120"/>
      <c r="J59" s="106"/>
      <c r="K59" s="12">
        <f t="shared" si="5"/>
        <v>0</v>
      </c>
      <c r="L59" s="5"/>
      <c r="M59" s="120"/>
      <c r="N59" s="106"/>
      <c r="O59" s="12">
        <f t="shared" si="6"/>
        <v>0</v>
      </c>
      <c r="P59" s="5"/>
      <c r="Q59" s="120"/>
      <c r="R59" s="106"/>
      <c r="S59" s="12">
        <f t="shared" si="7"/>
        <v>0</v>
      </c>
      <c r="T59" s="5"/>
      <c r="U59" s="118">
        <f t="shared" si="1"/>
        <v>0</v>
      </c>
      <c r="V59" s="119">
        <f t="shared" si="2"/>
        <v>0</v>
      </c>
      <c r="W59" s="119">
        <f t="shared" si="3"/>
        <v>0</v>
      </c>
      <c r="X59" s="119">
        <f t="shared" si="4"/>
        <v>0</v>
      </c>
      <c r="Y59" s="19">
        <f t="shared" si="8"/>
        <v>0</v>
      </c>
    </row>
    <row r="60" spans="2:25" ht="15" customHeight="1">
      <c r="B60" s="109">
        <v>2</v>
      </c>
      <c r="C60" s="110">
        <v>5</v>
      </c>
      <c r="D60" s="6"/>
      <c r="E60" s="120"/>
      <c r="F60" s="106"/>
      <c r="G60" s="12">
        <f t="shared" si="0"/>
        <v>0</v>
      </c>
      <c r="H60" s="5"/>
      <c r="I60" s="120"/>
      <c r="J60" s="106"/>
      <c r="K60" s="12">
        <f t="shared" si="5"/>
        <v>0</v>
      </c>
      <c r="L60" s="5"/>
      <c r="M60" s="120"/>
      <c r="N60" s="106"/>
      <c r="O60" s="12">
        <f t="shared" si="6"/>
        <v>0</v>
      </c>
      <c r="P60" s="5"/>
      <c r="Q60" s="120"/>
      <c r="R60" s="106"/>
      <c r="S60" s="12">
        <f t="shared" si="7"/>
        <v>0</v>
      </c>
      <c r="T60" s="5"/>
      <c r="U60" s="118">
        <f t="shared" si="1"/>
        <v>0</v>
      </c>
      <c r="V60" s="119">
        <f t="shared" si="2"/>
        <v>0</v>
      </c>
      <c r="W60" s="119">
        <f t="shared" si="3"/>
        <v>0</v>
      </c>
      <c r="X60" s="119">
        <f t="shared" si="4"/>
        <v>0</v>
      </c>
      <c r="Y60" s="19">
        <f t="shared" si="8"/>
        <v>0</v>
      </c>
    </row>
    <row r="61" spans="2:25" ht="15" customHeight="1">
      <c r="B61" s="109">
        <v>2</v>
      </c>
      <c r="C61" s="110">
        <v>6</v>
      </c>
      <c r="D61" s="6"/>
      <c r="E61" s="120"/>
      <c r="F61" s="106"/>
      <c r="G61" s="12">
        <f t="shared" si="0"/>
        <v>0</v>
      </c>
      <c r="H61" s="5"/>
      <c r="I61" s="120"/>
      <c r="J61" s="106"/>
      <c r="K61" s="12">
        <f t="shared" si="5"/>
        <v>0</v>
      </c>
      <c r="L61" s="5"/>
      <c r="M61" s="120"/>
      <c r="N61" s="106"/>
      <c r="O61" s="12">
        <f t="shared" si="6"/>
        <v>0</v>
      </c>
      <c r="P61" s="5"/>
      <c r="Q61" s="120"/>
      <c r="R61" s="106"/>
      <c r="S61" s="12">
        <f t="shared" si="7"/>
        <v>0</v>
      </c>
      <c r="T61" s="5"/>
      <c r="U61" s="118">
        <f t="shared" si="1"/>
        <v>0</v>
      </c>
      <c r="V61" s="119">
        <f t="shared" si="2"/>
        <v>0</v>
      </c>
      <c r="W61" s="119">
        <f t="shared" si="3"/>
        <v>0</v>
      </c>
      <c r="X61" s="119">
        <f t="shared" si="4"/>
        <v>0</v>
      </c>
      <c r="Y61" s="19">
        <f t="shared" si="8"/>
        <v>0</v>
      </c>
    </row>
    <row r="62" spans="2:25" ht="15" customHeight="1">
      <c r="B62" s="109">
        <v>2</v>
      </c>
      <c r="C62" s="110">
        <v>7</v>
      </c>
      <c r="D62" s="6"/>
      <c r="E62" s="120"/>
      <c r="F62" s="106"/>
      <c r="G62" s="12">
        <f t="shared" si="0"/>
        <v>0</v>
      </c>
      <c r="H62" s="5"/>
      <c r="I62" s="120"/>
      <c r="J62" s="106"/>
      <c r="K62" s="12">
        <f t="shared" si="5"/>
        <v>0</v>
      </c>
      <c r="L62" s="5"/>
      <c r="M62" s="120"/>
      <c r="N62" s="106"/>
      <c r="O62" s="12">
        <f t="shared" si="6"/>
        <v>0</v>
      </c>
      <c r="P62" s="5"/>
      <c r="Q62" s="120"/>
      <c r="R62" s="106"/>
      <c r="S62" s="12">
        <f t="shared" si="7"/>
        <v>0</v>
      </c>
      <c r="T62" s="5"/>
      <c r="U62" s="118">
        <f t="shared" si="1"/>
        <v>0</v>
      </c>
      <c r="V62" s="119">
        <f t="shared" si="2"/>
        <v>0</v>
      </c>
      <c r="W62" s="119">
        <f t="shared" si="3"/>
        <v>0</v>
      </c>
      <c r="X62" s="119">
        <f t="shared" si="4"/>
        <v>0</v>
      </c>
      <c r="Y62" s="19">
        <f t="shared" si="8"/>
        <v>0</v>
      </c>
    </row>
    <row r="63" spans="2:25" ht="15" customHeight="1">
      <c r="B63" s="109">
        <v>2</v>
      </c>
      <c r="C63" s="110">
        <v>8</v>
      </c>
      <c r="D63" s="6"/>
      <c r="E63" s="120"/>
      <c r="F63" s="106"/>
      <c r="G63" s="12">
        <f t="shared" si="0"/>
        <v>0</v>
      </c>
      <c r="H63" s="5"/>
      <c r="I63" s="120"/>
      <c r="J63" s="106"/>
      <c r="K63" s="12">
        <f t="shared" si="5"/>
        <v>0</v>
      </c>
      <c r="L63" s="5"/>
      <c r="M63" s="120"/>
      <c r="N63" s="106"/>
      <c r="O63" s="12">
        <f t="shared" si="6"/>
        <v>0</v>
      </c>
      <c r="P63" s="5"/>
      <c r="Q63" s="120"/>
      <c r="R63" s="106"/>
      <c r="S63" s="12">
        <f t="shared" si="7"/>
        <v>0</v>
      </c>
      <c r="T63" s="5"/>
      <c r="U63" s="118">
        <f t="shared" si="1"/>
        <v>0</v>
      </c>
      <c r="V63" s="119">
        <f t="shared" si="2"/>
        <v>0</v>
      </c>
      <c r="W63" s="119">
        <f t="shared" si="3"/>
        <v>0</v>
      </c>
      <c r="X63" s="119">
        <f t="shared" si="4"/>
        <v>0</v>
      </c>
      <c r="Y63" s="19">
        <f t="shared" si="8"/>
        <v>0</v>
      </c>
    </row>
    <row r="64" spans="2:25" ht="15" customHeight="1">
      <c r="B64" s="109">
        <v>2</v>
      </c>
      <c r="C64" s="110">
        <v>9</v>
      </c>
      <c r="D64" s="6"/>
      <c r="E64" s="120"/>
      <c r="F64" s="106"/>
      <c r="G64" s="12">
        <f t="shared" si="0"/>
        <v>0</v>
      </c>
      <c r="H64" s="5"/>
      <c r="I64" s="120"/>
      <c r="J64" s="106"/>
      <c r="K64" s="12">
        <f t="shared" si="5"/>
        <v>0</v>
      </c>
      <c r="L64" s="5"/>
      <c r="M64" s="120"/>
      <c r="N64" s="106"/>
      <c r="O64" s="12">
        <f t="shared" si="6"/>
        <v>0</v>
      </c>
      <c r="P64" s="5"/>
      <c r="Q64" s="120"/>
      <c r="R64" s="106"/>
      <c r="S64" s="12">
        <f t="shared" si="7"/>
        <v>0</v>
      </c>
      <c r="T64" s="5"/>
      <c r="U64" s="118">
        <f t="shared" si="1"/>
        <v>0</v>
      </c>
      <c r="V64" s="119">
        <f t="shared" si="2"/>
        <v>0</v>
      </c>
      <c r="W64" s="119">
        <f t="shared" si="3"/>
        <v>0</v>
      </c>
      <c r="X64" s="119">
        <f t="shared" si="4"/>
        <v>0</v>
      </c>
      <c r="Y64" s="19">
        <f t="shared" si="8"/>
        <v>0</v>
      </c>
    </row>
    <row r="65" spans="2:25" ht="15" customHeight="1">
      <c r="B65" s="109">
        <v>2</v>
      </c>
      <c r="C65" s="110">
        <v>10</v>
      </c>
      <c r="D65" s="6"/>
      <c r="E65" s="120"/>
      <c r="F65" s="106"/>
      <c r="G65" s="12">
        <f t="shared" si="0"/>
        <v>0</v>
      </c>
      <c r="H65" s="5"/>
      <c r="I65" s="120"/>
      <c r="J65" s="106"/>
      <c r="K65" s="12">
        <f t="shared" si="5"/>
        <v>0</v>
      </c>
      <c r="L65" s="5"/>
      <c r="M65" s="120"/>
      <c r="N65" s="106"/>
      <c r="O65" s="12">
        <f t="shared" si="6"/>
        <v>0</v>
      </c>
      <c r="P65" s="5"/>
      <c r="Q65" s="120"/>
      <c r="R65" s="106"/>
      <c r="S65" s="12">
        <f t="shared" si="7"/>
        <v>0</v>
      </c>
      <c r="T65" s="5"/>
      <c r="U65" s="118">
        <f t="shared" si="1"/>
        <v>0</v>
      </c>
      <c r="V65" s="119">
        <f t="shared" si="2"/>
        <v>0</v>
      </c>
      <c r="W65" s="119">
        <f t="shared" si="3"/>
        <v>0</v>
      </c>
      <c r="X65" s="119">
        <f t="shared" si="4"/>
        <v>0</v>
      </c>
      <c r="Y65" s="19">
        <f t="shared" si="8"/>
        <v>0</v>
      </c>
    </row>
    <row r="66" spans="2:25" ht="15" customHeight="1">
      <c r="B66" s="109">
        <v>2</v>
      </c>
      <c r="C66" s="110">
        <v>11</v>
      </c>
      <c r="D66" s="6"/>
      <c r="E66" s="120"/>
      <c r="F66" s="106"/>
      <c r="G66" s="12">
        <f t="shared" si="0"/>
        <v>0</v>
      </c>
      <c r="H66" s="5"/>
      <c r="I66" s="120"/>
      <c r="J66" s="106"/>
      <c r="K66" s="12">
        <f t="shared" si="5"/>
        <v>0</v>
      </c>
      <c r="L66" s="5"/>
      <c r="M66" s="120"/>
      <c r="N66" s="106"/>
      <c r="O66" s="12">
        <f t="shared" si="6"/>
        <v>0</v>
      </c>
      <c r="P66" s="5"/>
      <c r="Q66" s="120"/>
      <c r="R66" s="106"/>
      <c r="S66" s="12">
        <f t="shared" si="7"/>
        <v>0</v>
      </c>
      <c r="T66" s="5"/>
      <c r="U66" s="118">
        <f t="shared" si="1"/>
        <v>0</v>
      </c>
      <c r="V66" s="119">
        <f t="shared" si="2"/>
        <v>0</v>
      </c>
      <c r="W66" s="119">
        <f t="shared" si="3"/>
        <v>0</v>
      </c>
      <c r="X66" s="119">
        <f t="shared" si="4"/>
        <v>0</v>
      </c>
      <c r="Y66" s="19">
        <f t="shared" si="8"/>
        <v>0</v>
      </c>
    </row>
    <row r="67" spans="2:25" ht="15" customHeight="1">
      <c r="B67" s="109">
        <v>2</v>
      </c>
      <c r="C67" s="110">
        <v>12</v>
      </c>
      <c r="D67" s="6"/>
      <c r="E67" s="120"/>
      <c r="F67" s="106"/>
      <c r="G67" s="12">
        <f t="shared" si="0"/>
        <v>0</v>
      </c>
      <c r="H67" s="5"/>
      <c r="I67" s="120"/>
      <c r="J67" s="106"/>
      <c r="K67" s="12">
        <f t="shared" si="5"/>
        <v>0</v>
      </c>
      <c r="L67" s="5"/>
      <c r="M67" s="120"/>
      <c r="N67" s="106"/>
      <c r="O67" s="12">
        <f t="shared" si="6"/>
        <v>0</v>
      </c>
      <c r="P67" s="5"/>
      <c r="Q67" s="120"/>
      <c r="R67" s="106"/>
      <c r="S67" s="12">
        <f t="shared" si="7"/>
        <v>0</v>
      </c>
      <c r="T67" s="5"/>
      <c r="U67" s="118">
        <f t="shared" si="1"/>
        <v>0</v>
      </c>
      <c r="V67" s="119">
        <f t="shared" si="2"/>
        <v>0</v>
      </c>
      <c r="W67" s="119">
        <f t="shared" si="3"/>
        <v>0</v>
      </c>
      <c r="X67" s="119">
        <f t="shared" si="4"/>
        <v>0</v>
      </c>
      <c r="Y67" s="19">
        <f t="shared" si="8"/>
        <v>0</v>
      </c>
    </row>
    <row r="68" spans="2:25" ht="15" customHeight="1">
      <c r="B68" s="109">
        <v>2</v>
      </c>
      <c r="C68" s="110">
        <v>13</v>
      </c>
      <c r="D68" s="6"/>
      <c r="E68" s="120"/>
      <c r="F68" s="106"/>
      <c r="G68" s="12">
        <f t="shared" si="0"/>
        <v>0</v>
      </c>
      <c r="H68" s="5"/>
      <c r="I68" s="120"/>
      <c r="J68" s="106"/>
      <c r="K68" s="12">
        <f t="shared" si="5"/>
        <v>0</v>
      </c>
      <c r="L68" s="5"/>
      <c r="M68" s="120"/>
      <c r="N68" s="106"/>
      <c r="O68" s="12">
        <f t="shared" si="6"/>
        <v>0</v>
      </c>
      <c r="P68" s="5"/>
      <c r="Q68" s="120"/>
      <c r="R68" s="106"/>
      <c r="S68" s="12">
        <f t="shared" si="7"/>
        <v>0</v>
      </c>
      <c r="T68" s="5"/>
      <c r="U68" s="118">
        <f t="shared" si="1"/>
        <v>0</v>
      </c>
      <c r="V68" s="119">
        <f t="shared" si="2"/>
        <v>0</v>
      </c>
      <c r="W68" s="119">
        <f t="shared" si="3"/>
        <v>0</v>
      </c>
      <c r="X68" s="119">
        <f t="shared" si="4"/>
        <v>0</v>
      </c>
      <c r="Y68" s="19">
        <f t="shared" si="8"/>
        <v>0</v>
      </c>
    </row>
    <row r="69" spans="2:25" ht="15" customHeight="1">
      <c r="B69" s="109">
        <v>2</v>
      </c>
      <c r="C69" s="110">
        <v>14</v>
      </c>
      <c r="D69" s="6"/>
      <c r="E69" s="120"/>
      <c r="F69" s="106"/>
      <c r="G69" s="12">
        <f t="shared" si="0"/>
        <v>0</v>
      </c>
      <c r="H69" s="5"/>
      <c r="I69" s="120"/>
      <c r="J69" s="106"/>
      <c r="K69" s="12">
        <f t="shared" si="5"/>
        <v>0</v>
      </c>
      <c r="L69" s="5"/>
      <c r="M69" s="120"/>
      <c r="N69" s="106"/>
      <c r="O69" s="12">
        <f t="shared" si="6"/>
        <v>0</v>
      </c>
      <c r="P69" s="5"/>
      <c r="Q69" s="120"/>
      <c r="R69" s="106"/>
      <c r="S69" s="12">
        <f t="shared" si="7"/>
        <v>0</v>
      </c>
      <c r="T69" s="5"/>
      <c r="U69" s="118">
        <f t="shared" si="1"/>
        <v>0</v>
      </c>
      <c r="V69" s="119">
        <f t="shared" si="2"/>
        <v>0</v>
      </c>
      <c r="W69" s="119">
        <f t="shared" si="3"/>
        <v>0</v>
      </c>
      <c r="X69" s="119">
        <f t="shared" si="4"/>
        <v>0</v>
      </c>
      <c r="Y69" s="19">
        <f t="shared" si="8"/>
        <v>0</v>
      </c>
    </row>
    <row r="70" spans="2:25" ht="15" customHeight="1">
      <c r="B70" s="109">
        <v>2</v>
      </c>
      <c r="C70" s="110">
        <v>15</v>
      </c>
      <c r="D70" s="6"/>
      <c r="E70" s="120"/>
      <c r="F70" s="106"/>
      <c r="G70" s="12">
        <f aca="true" t="shared" si="9" ref="G70:G105">SUM(E70:F70)</f>
        <v>0</v>
      </c>
      <c r="H70" s="5"/>
      <c r="I70" s="120"/>
      <c r="J70" s="106"/>
      <c r="K70" s="12">
        <f t="shared" si="5"/>
        <v>0</v>
      </c>
      <c r="L70" s="5"/>
      <c r="M70" s="120"/>
      <c r="N70" s="106"/>
      <c r="O70" s="12">
        <f t="shared" si="6"/>
        <v>0</v>
      </c>
      <c r="P70" s="5"/>
      <c r="Q70" s="120"/>
      <c r="R70" s="106"/>
      <c r="S70" s="12">
        <f t="shared" si="7"/>
        <v>0</v>
      </c>
      <c r="T70" s="5"/>
      <c r="U70" s="118">
        <f t="shared" si="1"/>
        <v>0</v>
      </c>
      <c r="V70" s="119">
        <f t="shared" si="2"/>
        <v>0</v>
      </c>
      <c r="W70" s="119">
        <f t="shared" si="3"/>
        <v>0</v>
      </c>
      <c r="X70" s="119">
        <f t="shared" si="4"/>
        <v>0</v>
      </c>
      <c r="Y70" s="19">
        <f t="shared" si="8"/>
        <v>0</v>
      </c>
    </row>
    <row r="71" spans="2:25" ht="15" customHeight="1">
      <c r="B71" s="109">
        <v>2</v>
      </c>
      <c r="C71" s="110">
        <v>16</v>
      </c>
      <c r="D71" s="6"/>
      <c r="E71" s="120"/>
      <c r="F71" s="106"/>
      <c r="G71" s="12">
        <f t="shared" si="9"/>
        <v>0</v>
      </c>
      <c r="H71" s="5"/>
      <c r="I71" s="120"/>
      <c r="J71" s="106"/>
      <c r="K71" s="12">
        <f t="shared" si="5"/>
        <v>0</v>
      </c>
      <c r="L71" s="5"/>
      <c r="M71" s="120"/>
      <c r="N71" s="106"/>
      <c r="O71" s="12">
        <f t="shared" si="6"/>
        <v>0</v>
      </c>
      <c r="P71" s="5"/>
      <c r="Q71" s="120"/>
      <c r="R71" s="106"/>
      <c r="S71" s="12">
        <f t="shared" si="7"/>
        <v>0</v>
      </c>
      <c r="T71" s="5"/>
      <c r="U71" s="118">
        <f aca="true" t="shared" si="10" ref="U71:U105">G71</f>
        <v>0</v>
      </c>
      <c r="V71" s="119">
        <f aca="true" t="shared" si="11" ref="V71:V105">K71</f>
        <v>0</v>
      </c>
      <c r="W71" s="119">
        <f aca="true" t="shared" si="12" ref="W71:W105">O71</f>
        <v>0</v>
      </c>
      <c r="X71" s="119">
        <f aca="true" t="shared" si="13" ref="X71:X105">S71</f>
        <v>0</v>
      </c>
      <c r="Y71" s="19">
        <f t="shared" si="8"/>
        <v>0</v>
      </c>
    </row>
    <row r="72" spans="2:25" ht="15" customHeight="1">
      <c r="B72" s="109">
        <v>2</v>
      </c>
      <c r="C72" s="110">
        <v>17</v>
      </c>
      <c r="D72" s="6"/>
      <c r="E72" s="120"/>
      <c r="F72" s="106"/>
      <c r="G72" s="12">
        <f t="shared" si="9"/>
        <v>0</v>
      </c>
      <c r="H72" s="5"/>
      <c r="I72" s="120"/>
      <c r="J72" s="106"/>
      <c r="K72" s="12">
        <f aca="true" t="shared" si="14" ref="K72:K105">SUM(I72:J72)</f>
        <v>0</v>
      </c>
      <c r="L72" s="5"/>
      <c r="M72" s="120"/>
      <c r="N72" s="106"/>
      <c r="O72" s="12">
        <f aca="true" t="shared" si="15" ref="O72:O105">SUM(M72:N72)</f>
        <v>0</v>
      </c>
      <c r="P72" s="5"/>
      <c r="Q72" s="120"/>
      <c r="R72" s="106"/>
      <c r="S72" s="12">
        <f aca="true" t="shared" si="16" ref="S72:S105">SUM(Q72:R72)</f>
        <v>0</v>
      </c>
      <c r="T72" s="5"/>
      <c r="U72" s="118">
        <f t="shared" si="10"/>
        <v>0</v>
      </c>
      <c r="V72" s="119">
        <f t="shared" si="11"/>
        <v>0</v>
      </c>
      <c r="W72" s="119">
        <f t="shared" si="12"/>
        <v>0</v>
      </c>
      <c r="X72" s="119">
        <f t="shared" si="13"/>
        <v>0</v>
      </c>
      <c r="Y72" s="19">
        <f aca="true" t="shared" si="17" ref="Y72:Y105">SUM(U72:X72)</f>
        <v>0</v>
      </c>
    </row>
    <row r="73" spans="2:25" ht="15" customHeight="1">
      <c r="B73" s="109">
        <v>2</v>
      </c>
      <c r="C73" s="110">
        <v>18</v>
      </c>
      <c r="D73" s="6"/>
      <c r="E73" s="120"/>
      <c r="F73" s="106"/>
      <c r="G73" s="12">
        <f t="shared" si="9"/>
        <v>0</v>
      </c>
      <c r="H73" s="5"/>
      <c r="I73" s="120"/>
      <c r="J73" s="106"/>
      <c r="K73" s="12">
        <f t="shared" si="14"/>
        <v>0</v>
      </c>
      <c r="L73" s="5"/>
      <c r="M73" s="120"/>
      <c r="N73" s="106"/>
      <c r="O73" s="12">
        <f t="shared" si="15"/>
        <v>0</v>
      </c>
      <c r="P73" s="5"/>
      <c r="Q73" s="120"/>
      <c r="R73" s="106"/>
      <c r="S73" s="12">
        <f t="shared" si="16"/>
        <v>0</v>
      </c>
      <c r="T73" s="5"/>
      <c r="U73" s="118">
        <f t="shared" si="10"/>
        <v>0</v>
      </c>
      <c r="V73" s="119">
        <f t="shared" si="11"/>
        <v>0</v>
      </c>
      <c r="W73" s="119">
        <f t="shared" si="12"/>
        <v>0</v>
      </c>
      <c r="X73" s="119">
        <f t="shared" si="13"/>
        <v>0</v>
      </c>
      <c r="Y73" s="19">
        <f t="shared" si="17"/>
        <v>0</v>
      </c>
    </row>
    <row r="74" spans="2:25" ht="15" customHeight="1">
      <c r="B74" s="109">
        <v>2</v>
      </c>
      <c r="C74" s="110">
        <v>19</v>
      </c>
      <c r="D74" s="6"/>
      <c r="E74" s="120"/>
      <c r="F74" s="106"/>
      <c r="G74" s="12">
        <f t="shared" si="9"/>
        <v>0</v>
      </c>
      <c r="H74" s="5"/>
      <c r="I74" s="120"/>
      <c r="J74" s="106"/>
      <c r="K74" s="12">
        <f t="shared" si="14"/>
        <v>0</v>
      </c>
      <c r="L74" s="5"/>
      <c r="M74" s="120"/>
      <c r="N74" s="106"/>
      <c r="O74" s="12">
        <f t="shared" si="15"/>
        <v>0</v>
      </c>
      <c r="P74" s="5"/>
      <c r="Q74" s="120"/>
      <c r="R74" s="106"/>
      <c r="S74" s="12">
        <f t="shared" si="16"/>
        <v>0</v>
      </c>
      <c r="T74" s="5"/>
      <c r="U74" s="118">
        <f t="shared" si="10"/>
        <v>0</v>
      </c>
      <c r="V74" s="119">
        <f t="shared" si="11"/>
        <v>0</v>
      </c>
      <c r="W74" s="119">
        <f t="shared" si="12"/>
        <v>0</v>
      </c>
      <c r="X74" s="119">
        <f t="shared" si="13"/>
        <v>0</v>
      </c>
      <c r="Y74" s="19">
        <f t="shared" si="17"/>
        <v>0</v>
      </c>
    </row>
    <row r="75" spans="2:25" ht="15" customHeight="1">
      <c r="B75" s="109">
        <v>2</v>
      </c>
      <c r="C75" s="110">
        <v>20</v>
      </c>
      <c r="D75" s="6"/>
      <c r="E75" s="120"/>
      <c r="F75" s="106"/>
      <c r="G75" s="12">
        <f t="shared" si="9"/>
        <v>0</v>
      </c>
      <c r="H75" s="5"/>
      <c r="I75" s="120"/>
      <c r="J75" s="106"/>
      <c r="K75" s="12">
        <f t="shared" si="14"/>
        <v>0</v>
      </c>
      <c r="L75" s="5"/>
      <c r="M75" s="120"/>
      <c r="N75" s="106"/>
      <c r="O75" s="12">
        <f t="shared" si="15"/>
        <v>0</v>
      </c>
      <c r="P75" s="5"/>
      <c r="Q75" s="120"/>
      <c r="R75" s="106"/>
      <c r="S75" s="12">
        <f t="shared" si="16"/>
        <v>0</v>
      </c>
      <c r="T75" s="5"/>
      <c r="U75" s="118">
        <f t="shared" si="10"/>
        <v>0</v>
      </c>
      <c r="V75" s="119">
        <f t="shared" si="11"/>
        <v>0</v>
      </c>
      <c r="W75" s="119">
        <f t="shared" si="12"/>
        <v>0</v>
      </c>
      <c r="X75" s="119">
        <f t="shared" si="13"/>
        <v>0</v>
      </c>
      <c r="Y75" s="19">
        <f t="shared" si="17"/>
        <v>0</v>
      </c>
    </row>
    <row r="76" spans="2:25" ht="15" customHeight="1">
      <c r="B76" s="109">
        <v>2</v>
      </c>
      <c r="C76" s="110">
        <v>21</v>
      </c>
      <c r="D76" s="6"/>
      <c r="E76" s="120"/>
      <c r="F76" s="106"/>
      <c r="G76" s="12">
        <f t="shared" si="9"/>
        <v>0</v>
      </c>
      <c r="H76" s="5"/>
      <c r="I76" s="120"/>
      <c r="J76" s="106"/>
      <c r="K76" s="12">
        <f t="shared" si="14"/>
        <v>0</v>
      </c>
      <c r="L76" s="5"/>
      <c r="M76" s="120"/>
      <c r="N76" s="106"/>
      <c r="O76" s="12">
        <f t="shared" si="15"/>
        <v>0</v>
      </c>
      <c r="P76" s="5"/>
      <c r="Q76" s="120"/>
      <c r="R76" s="106"/>
      <c r="S76" s="12">
        <f t="shared" si="16"/>
        <v>0</v>
      </c>
      <c r="T76" s="5"/>
      <c r="U76" s="118">
        <f t="shared" si="10"/>
        <v>0</v>
      </c>
      <c r="V76" s="119">
        <f t="shared" si="11"/>
        <v>0</v>
      </c>
      <c r="W76" s="119">
        <f t="shared" si="12"/>
        <v>0</v>
      </c>
      <c r="X76" s="119">
        <f t="shared" si="13"/>
        <v>0</v>
      </c>
      <c r="Y76" s="19">
        <f t="shared" si="17"/>
        <v>0</v>
      </c>
    </row>
    <row r="77" spans="2:25" ht="15" customHeight="1">
      <c r="B77" s="109">
        <v>2</v>
      </c>
      <c r="C77" s="110">
        <v>22</v>
      </c>
      <c r="D77" s="6"/>
      <c r="E77" s="120"/>
      <c r="F77" s="106"/>
      <c r="G77" s="12">
        <f t="shared" si="9"/>
        <v>0</v>
      </c>
      <c r="H77" s="5"/>
      <c r="I77" s="120"/>
      <c r="J77" s="106"/>
      <c r="K77" s="12">
        <f t="shared" si="14"/>
        <v>0</v>
      </c>
      <c r="L77" s="5"/>
      <c r="M77" s="120"/>
      <c r="N77" s="106"/>
      <c r="O77" s="12">
        <f t="shared" si="15"/>
        <v>0</v>
      </c>
      <c r="P77" s="5"/>
      <c r="Q77" s="120"/>
      <c r="R77" s="106"/>
      <c r="S77" s="12">
        <f t="shared" si="16"/>
        <v>0</v>
      </c>
      <c r="T77" s="5"/>
      <c r="U77" s="118">
        <f t="shared" si="10"/>
        <v>0</v>
      </c>
      <c r="V77" s="119">
        <f t="shared" si="11"/>
        <v>0</v>
      </c>
      <c r="W77" s="119">
        <f t="shared" si="12"/>
        <v>0</v>
      </c>
      <c r="X77" s="119">
        <f t="shared" si="13"/>
        <v>0</v>
      </c>
      <c r="Y77" s="19">
        <f t="shared" si="17"/>
        <v>0</v>
      </c>
    </row>
    <row r="78" spans="2:25" ht="15" customHeight="1">
      <c r="B78" s="109">
        <v>2</v>
      </c>
      <c r="C78" s="110">
        <v>23</v>
      </c>
      <c r="D78" s="6"/>
      <c r="E78" s="120"/>
      <c r="F78" s="106"/>
      <c r="G78" s="12">
        <f t="shared" si="9"/>
        <v>0</v>
      </c>
      <c r="H78" s="5"/>
      <c r="I78" s="120"/>
      <c r="J78" s="106"/>
      <c r="K78" s="12">
        <f t="shared" si="14"/>
        <v>0</v>
      </c>
      <c r="L78" s="5"/>
      <c r="M78" s="120"/>
      <c r="N78" s="106"/>
      <c r="O78" s="12">
        <f t="shared" si="15"/>
        <v>0</v>
      </c>
      <c r="P78" s="5"/>
      <c r="Q78" s="120"/>
      <c r="R78" s="106"/>
      <c r="S78" s="12">
        <f t="shared" si="16"/>
        <v>0</v>
      </c>
      <c r="T78" s="5"/>
      <c r="U78" s="118">
        <f t="shared" si="10"/>
        <v>0</v>
      </c>
      <c r="V78" s="119">
        <f t="shared" si="11"/>
        <v>0</v>
      </c>
      <c r="W78" s="119">
        <f t="shared" si="12"/>
        <v>0</v>
      </c>
      <c r="X78" s="119">
        <f t="shared" si="13"/>
        <v>0</v>
      </c>
      <c r="Y78" s="19">
        <f t="shared" si="17"/>
        <v>0</v>
      </c>
    </row>
    <row r="79" spans="2:25" ht="15" customHeight="1">
      <c r="B79" s="109">
        <v>2</v>
      </c>
      <c r="C79" s="110">
        <v>24</v>
      </c>
      <c r="D79" s="6"/>
      <c r="E79" s="120"/>
      <c r="F79" s="106"/>
      <c r="G79" s="12">
        <f t="shared" si="9"/>
        <v>0</v>
      </c>
      <c r="H79" s="5"/>
      <c r="I79" s="120"/>
      <c r="J79" s="106"/>
      <c r="K79" s="12">
        <f t="shared" si="14"/>
        <v>0</v>
      </c>
      <c r="L79" s="5"/>
      <c r="M79" s="120"/>
      <c r="N79" s="106"/>
      <c r="O79" s="12">
        <f t="shared" si="15"/>
        <v>0</v>
      </c>
      <c r="P79" s="5"/>
      <c r="Q79" s="120"/>
      <c r="R79" s="106"/>
      <c r="S79" s="12">
        <f t="shared" si="16"/>
        <v>0</v>
      </c>
      <c r="T79" s="5"/>
      <c r="U79" s="118">
        <f t="shared" si="10"/>
        <v>0</v>
      </c>
      <c r="V79" s="119">
        <f t="shared" si="11"/>
        <v>0</v>
      </c>
      <c r="W79" s="119">
        <f t="shared" si="12"/>
        <v>0</v>
      </c>
      <c r="X79" s="119">
        <f t="shared" si="13"/>
        <v>0</v>
      </c>
      <c r="Y79" s="19">
        <f t="shared" si="17"/>
        <v>0</v>
      </c>
    </row>
    <row r="80" spans="2:25" ht="15" customHeight="1">
      <c r="B80" s="109">
        <v>2</v>
      </c>
      <c r="C80" s="110">
        <v>25</v>
      </c>
      <c r="D80" s="6"/>
      <c r="E80" s="120"/>
      <c r="F80" s="106"/>
      <c r="G80" s="12">
        <f t="shared" si="9"/>
        <v>0</v>
      </c>
      <c r="H80" s="5"/>
      <c r="I80" s="120"/>
      <c r="J80" s="106"/>
      <c r="K80" s="12">
        <f t="shared" si="14"/>
        <v>0</v>
      </c>
      <c r="L80" s="5"/>
      <c r="M80" s="120"/>
      <c r="N80" s="106"/>
      <c r="O80" s="12">
        <f t="shared" si="15"/>
        <v>0</v>
      </c>
      <c r="P80" s="5"/>
      <c r="Q80" s="120"/>
      <c r="R80" s="106"/>
      <c r="S80" s="12">
        <f t="shared" si="16"/>
        <v>0</v>
      </c>
      <c r="T80" s="5"/>
      <c r="U80" s="118">
        <f t="shared" si="10"/>
        <v>0</v>
      </c>
      <c r="V80" s="119">
        <f t="shared" si="11"/>
        <v>0</v>
      </c>
      <c r="W80" s="119">
        <f t="shared" si="12"/>
        <v>0</v>
      </c>
      <c r="X80" s="119">
        <f t="shared" si="13"/>
        <v>0</v>
      </c>
      <c r="Y80" s="19">
        <f t="shared" si="17"/>
        <v>0</v>
      </c>
    </row>
    <row r="81" spans="2:25" ht="15" customHeight="1">
      <c r="B81" s="109">
        <v>2</v>
      </c>
      <c r="C81" s="110">
        <v>26</v>
      </c>
      <c r="D81" s="6"/>
      <c r="E81" s="120"/>
      <c r="F81" s="106"/>
      <c r="G81" s="12">
        <f t="shared" si="9"/>
        <v>0</v>
      </c>
      <c r="H81" s="5"/>
      <c r="I81" s="120"/>
      <c r="J81" s="106"/>
      <c r="K81" s="12">
        <f t="shared" si="14"/>
        <v>0</v>
      </c>
      <c r="L81" s="5"/>
      <c r="M81" s="120"/>
      <c r="N81" s="106"/>
      <c r="O81" s="12">
        <f t="shared" si="15"/>
        <v>0</v>
      </c>
      <c r="P81" s="5"/>
      <c r="Q81" s="120"/>
      <c r="R81" s="106"/>
      <c r="S81" s="12">
        <f t="shared" si="16"/>
        <v>0</v>
      </c>
      <c r="T81" s="5"/>
      <c r="U81" s="118">
        <f t="shared" si="10"/>
        <v>0</v>
      </c>
      <c r="V81" s="119">
        <f t="shared" si="11"/>
        <v>0</v>
      </c>
      <c r="W81" s="119">
        <f t="shared" si="12"/>
        <v>0</v>
      </c>
      <c r="X81" s="119">
        <f t="shared" si="13"/>
        <v>0</v>
      </c>
      <c r="Y81" s="19">
        <f t="shared" si="17"/>
        <v>0</v>
      </c>
    </row>
    <row r="82" spans="2:25" ht="12">
      <c r="B82" s="109">
        <v>2</v>
      </c>
      <c r="C82" s="110">
        <v>27</v>
      </c>
      <c r="E82" s="120"/>
      <c r="F82" s="106"/>
      <c r="G82" s="12">
        <f t="shared" si="9"/>
        <v>0</v>
      </c>
      <c r="H82" s="5"/>
      <c r="I82" s="120"/>
      <c r="J82" s="106"/>
      <c r="K82" s="12">
        <f t="shared" si="14"/>
        <v>0</v>
      </c>
      <c r="L82" s="5"/>
      <c r="M82" s="120"/>
      <c r="N82" s="106"/>
      <c r="O82" s="12">
        <f t="shared" si="15"/>
        <v>0</v>
      </c>
      <c r="P82" s="5"/>
      <c r="Q82" s="120"/>
      <c r="R82" s="106"/>
      <c r="S82" s="12">
        <f t="shared" si="16"/>
        <v>0</v>
      </c>
      <c r="T82" s="5"/>
      <c r="U82" s="118">
        <f t="shared" si="10"/>
        <v>0</v>
      </c>
      <c r="V82" s="119">
        <f t="shared" si="11"/>
        <v>0</v>
      </c>
      <c r="W82" s="119">
        <f t="shared" si="12"/>
        <v>0</v>
      </c>
      <c r="X82" s="119">
        <f t="shared" si="13"/>
        <v>0</v>
      </c>
      <c r="Y82" s="19">
        <f t="shared" si="17"/>
        <v>0</v>
      </c>
    </row>
    <row r="83" spans="2:25" ht="12">
      <c r="B83" s="109">
        <v>2</v>
      </c>
      <c r="C83" s="110">
        <v>28</v>
      </c>
      <c r="E83" s="120"/>
      <c r="F83" s="106"/>
      <c r="G83" s="12">
        <f t="shared" si="9"/>
        <v>0</v>
      </c>
      <c r="H83" s="5"/>
      <c r="I83" s="120"/>
      <c r="J83" s="106"/>
      <c r="K83" s="12">
        <f t="shared" si="14"/>
        <v>0</v>
      </c>
      <c r="L83" s="5"/>
      <c r="M83" s="120"/>
      <c r="N83" s="106"/>
      <c r="O83" s="12">
        <f t="shared" si="15"/>
        <v>0</v>
      </c>
      <c r="P83" s="5"/>
      <c r="Q83" s="120"/>
      <c r="R83" s="106"/>
      <c r="S83" s="12">
        <f t="shared" si="16"/>
        <v>0</v>
      </c>
      <c r="T83" s="5"/>
      <c r="U83" s="118">
        <f t="shared" si="10"/>
        <v>0</v>
      </c>
      <c r="V83" s="119">
        <f t="shared" si="11"/>
        <v>0</v>
      </c>
      <c r="W83" s="119">
        <f t="shared" si="12"/>
        <v>0</v>
      </c>
      <c r="X83" s="119">
        <f t="shared" si="13"/>
        <v>0</v>
      </c>
      <c r="Y83" s="19">
        <f t="shared" si="17"/>
        <v>0</v>
      </c>
    </row>
    <row r="84" spans="2:25" ht="12">
      <c r="B84" s="109">
        <v>2</v>
      </c>
      <c r="C84" s="110">
        <v>29</v>
      </c>
      <c r="E84" s="120"/>
      <c r="F84" s="106"/>
      <c r="G84" s="12">
        <f t="shared" si="9"/>
        <v>0</v>
      </c>
      <c r="H84" s="5"/>
      <c r="I84" s="120"/>
      <c r="J84" s="106"/>
      <c r="K84" s="12">
        <f t="shared" si="14"/>
        <v>0</v>
      </c>
      <c r="L84" s="5"/>
      <c r="M84" s="120"/>
      <c r="N84" s="106"/>
      <c r="O84" s="12">
        <f t="shared" si="15"/>
        <v>0</v>
      </c>
      <c r="P84" s="5"/>
      <c r="Q84" s="120"/>
      <c r="R84" s="106"/>
      <c r="S84" s="12">
        <f t="shared" si="16"/>
        <v>0</v>
      </c>
      <c r="T84" s="5"/>
      <c r="U84" s="118">
        <f t="shared" si="10"/>
        <v>0</v>
      </c>
      <c r="V84" s="119">
        <f t="shared" si="11"/>
        <v>0</v>
      </c>
      <c r="W84" s="119">
        <f t="shared" si="12"/>
        <v>0</v>
      </c>
      <c r="X84" s="119">
        <f t="shared" si="13"/>
        <v>0</v>
      </c>
      <c r="Y84" s="19">
        <f t="shared" si="17"/>
        <v>0</v>
      </c>
    </row>
    <row r="85" spans="2:25" ht="12">
      <c r="B85" s="109">
        <v>2</v>
      </c>
      <c r="C85" s="110">
        <v>30</v>
      </c>
      <c r="E85" s="120"/>
      <c r="F85" s="106"/>
      <c r="G85" s="12">
        <f t="shared" si="9"/>
        <v>0</v>
      </c>
      <c r="H85" s="5"/>
      <c r="I85" s="120"/>
      <c r="J85" s="106"/>
      <c r="K85" s="12">
        <f t="shared" si="14"/>
        <v>0</v>
      </c>
      <c r="L85" s="5"/>
      <c r="M85" s="120"/>
      <c r="N85" s="106"/>
      <c r="O85" s="12">
        <f t="shared" si="15"/>
        <v>0</v>
      </c>
      <c r="P85" s="5"/>
      <c r="Q85" s="120"/>
      <c r="R85" s="106"/>
      <c r="S85" s="12">
        <f t="shared" si="16"/>
        <v>0</v>
      </c>
      <c r="T85" s="5"/>
      <c r="U85" s="118">
        <f t="shared" si="10"/>
        <v>0</v>
      </c>
      <c r="V85" s="119">
        <f t="shared" si="11"/>
        <v>0</v>
      </c>
      <c r="W85" s="119">
        <f t="shared" si="12"/>
        <v>0</v>
      </c>
      <c r="X85" s="119">
        <f t="shared" si="13"/>
        <v>0</v>
      </c>
      <c r="Y85" s="19">
        <f t="shared" si="17"/>
        <v>0</v>
      </c>
    </row>
    <row r="86" spans="2:25" ht="12">
      <c r="B86" s="109">
        <v>2</v>
      </c>
      <c r="C86" s="110">
        <v>31</v>
      </c>
      <c r="E86" s="124"/>
      <c r="F86" s="51"/>
      <c r="G86" s="12">
        <f t="shared" si="9"/>
        <v>0</v>
      </c>
      <c r="I86" s="124"/>
      <c r="J86" s="51"/>
      <c r="K86" s="12">
        <f t="shared" si="14"/>
        <v>0</v>
      </c>
      <c r="M86" s="124"/>
      <c r="N86" s="51"/>
      <c r="O86" s="12">
        <f t="shared" si="15"/>
        <v>0</v>
      </c>
      <c r="Q86" s="124"/>
      <c r="R86" s="51"/>
      <c r="S86" s="12">
        <f t="shared" si="16"/>
        <v>0</v>
      </c>
      <c r="U86" s="118">
        <f t="shared" si="10"/>
        <v>0</v>
      </c>
      <c r="V86" s="119">
        <f t="shared" si="11"/>
        <v>0</v>
      </c>
      <c r="W86" s="119">
        <f t="shared" si="12"/>
        <v>0</v>
      </c>
      <c r="X86" s="119">
        <f t="shared" si="13"/>
        <v>0</v>
      </c>
      <c r="Y86" s="19">
        <f t="shared" si="17"/>
        <v>0</v>
      </c>
    </row>
    <row r="87" spans="2:25" ht="12">
      <c r="B87" s="109">
        <v>2</v>
      </c>
      <c r="C87" s="110">
        <v>32</v>
      </c>
      <c r="E87" s="124"/>
      <c r="F87" s="51"/>
      <c r="G87" s="12">
        <f t="shared" si="9"/>
        <v>0</v>
      </c>
      <c r="I87" s="124"/>
      <c r="J87" s="51"/>
      <c r="K87" s="12">
        <f t="shared" si="14"/>
        <v>0</v>
      </c>
      <c r="M87" s="124"/>
      <c r="N87" s="51"/>
      <c r="O87" s="12">
        <f t="shared" si="15"/>
        <v>0</v>
      </c>
      <c r="Q87" s="124"/>
      <c r="R87" s="51"/>
      <c r="S87" s="12">
        <f t="shared" si="16"/>
        <v>0</v>
      </c>
      <c r="U87" s="118">
        <f t="shared" si="10"/>
        <v>0</v>
      </c>
      <c r="V87" s="119">
        <f t="shared" si="11"/>
        <v>0</v>
      </c>
      <c r="W87" s="119">
        <f t="shared" si="12"/>
        <v>0</v>
      </c>
      <c r="X87" s="119">
        <f t="shared" si="13"/>
        <v>0</v>
      </c>
      <c r="Y87" s="19">
        <f t="shared" si="17"/>
        <v>0</v>
      </c>
    </row>
    <row r="88" spans="2:25" ht="12">
      <c r="B88" s="109">
        <v>2</v>
      </c>
      <c r="C88" s="110">
        <v>33</v>
      </c>
      <c r="E88" s="124"/>
      <c r="F88" s="51"/>
      <c r="G88" s="12">
        <f t="shared" si="9"/>
        <v>0</v>
      </c>
      <c r="I88" s="124"/>
      <c r="J88" s="51"/>
      <c r="K88" s="12">
        <f t="shared" si="14"/>
        <v>0</v>
      </c>
      <c r="M88" s="124"/>
      <c r="N88" s="51"/>
      <c r="O88" s="12">
        <f t="shared" si="15"/>
        <v>0</v>
      </c>
      <c r="Q88" s="124"/>
      <c r="R88" s="51"/>
      <c r="S88" s="12">
        <f t="shared" si="16"/>
        <v>0</v>
      </c>
      <c r="U88" s="118">
        <f t="shared" si="10"/>
        <v>0</v>
      </c>
      <c r="V88" s="119">
        <f t="shared" si="11"/>
        <v>0</v>
      </c>
      <c r="W88" s="119">
        <f t="shared" si="12"/>
        <v>0</v>
      </c>
      <c r="X88" s="119">
        <f t="shared" si="13"/>
        <v>0</v>
      </c>
      <c r="Y88" s="19">
        <f t="shared" si="17"/>
        <v>0</v>
      </c>
    </row>
    <row r="89" spans="2:25" ht="12">
      <c r="B89" s="71">
        <v>2</v>
      </c>
      <c r="C89" s="110">
        <v>34</v>
      </c>
      <c r="E89" s="124"/>
      <c r="F89" s="51"/>
      <c r="G89" s="12">
        <f t="shared" si="9"/>
        <v>0</v>
      </c>
      <c r="I89" s="124"/>
      <c r="J89" s="51"/>
      <c r="K89" s="12">
        <f t="shared" si="14"/>
        <v>0</v>
      </c>
      <c r="M89" s="124"/>
      <c r="N89" s="51"/>
      <c r="O89" s="12">
        <f t="shared" si="15"/>
        <v>0</v>
      </c>
      <c r="Q89" s="124"/>
      <c r="R89" s="51"/>
      <c r="S89" s="12">
        <f t="shared" si="16"/>
        <v>0</v>
      </c>
      <c r="U89" s="118">
        <f t="shared" si="10"/>
        <v>0</v>
      </c>
      <c r="V89" s="119">
        <f t="shared" si="11"/>
        <v>0</v>
      </c>
      <c r="W89" s="119">
        <f t="shared" si="12"/>
        <v>0</v>
      </c>
      <c r="X89" s="119">
        <f t="shared" si="13"/>
        <v>0</v>
      </c>
      <c r="Y89" s="19">
        <f t="shared" si="17"/>
        <v>0</v>
      </c>
    </row>
    <row r="90" spans="2:25" ht="12">
      <c r="B90" s="71">
        <v>2</v>
      </c>
      <c r="C90" s="110">
        <v>35</v>
      </c>
      <c r="E90" s="124"/>
      <c r="F90" s="51"/>
      <c r="G90" s="12">
        <f t="shared" si="9"/>
        <v>0</v>
      </c>
      <c r="I90" s="124"/>
      <c r="J90" s="51"/>
      <c r="K90" s="12">
        <f t="shared" si="14"/>
        <v>0</v>
      </c>
      <c r="M90" s="124"/>
      <c r="N90" s="51"/>
      <c r="O90" s="12">
        <f t="shared" si="15"/>
        <v>0</v>
      </c>
      <c r="Q90" s="124"/>
      <c r="R90" s="51"/>
      <c r="S90" s="12">
        <f t="shared" si="16"/>
        <v>0</v>
      </c>
      <c r="U90" s="118">
        <f t="shared" si="10"/>
        <v>0</v>
      </c>
      <c r="V90" s="119">
        <f t="shared" si="11"/>
        <v>0</v>
      </c>
      <c r="W90" s="119">
        <f t="shared" si="12"/>
        <v>0</v>
      </c>
      <c r="X90" s="119">
        <f t="shared" si="13"/>
        <v>0</v>
      </c>
      <c r="Y90" s="19">
        <f t="shared" si="17"/>
        <v>0</v>
      </c>
    </row>
    <row r="91" spans="2:25" ht="12">
      <c r="B91" s="71">
        <v>2</v>
      </c>
      <c r="C91" s="110">
        <v>36</v>
      </c>
      <c r="E91" s="124"/>
      <c r="F91" s="51"/>
      <c r="G91" s="12">
        <f t="shared" si="9"/>
        <v>0</v>
      </c>
      <c r="I91" s="124"/>
      <c r="J91" s="51"/>
      <c r="K91" s="12">
        <f t="shared" si="14"/>
        <v>0</v>
      </c>
      <c r="M91" s="124"/>
      <c r="N91" s="51"/>
      <c r="O91" s="12">
        <f t="shared" si="15"/>
        <v>0</v>
      </c>
      <c r="Q91" s="124"/>
      <c r="R91" s="51"/>
      <c r="S91" s="12">
        <f t="shared" si="16"/>
        <v>0</v>
      </c>
      <c r="U91" s="118">
        <f t="shared" si="10"/>
        <v>0</v>
      </c>
      <c r="V91" s="119">
        <f t="shared" si="11"/>
        <v>0</v>
      </c>
      <c r="W91" s="119">
        <f t="shared" si="12"/>
        <v>0</v>
      </c>
      <c r="X91" s="119">
        <f t="shared" si="13"/>
        <v>0</v>
      </c>
      <c r="Y91" s="19">
        <f t="shared" si="17"/>
        <v>0</v>
      </c>
    </row>
    <row r="92" spans="2:25" ht="12">
      <c r="B92" s="71">
        <v>2</v>
      </c>
      <c r="C92" s="110">
        <v>37</v>
      </c>
      <c r="E92" s="124"/>
      <c r="F92" s="51"/>
      <c r="G92" s="12">
        <f t="shared" si="9"/>
        <v>0</v>
      </c>
      <c r="I92" s="124"/>
      <c r="J92" s="51"/>
      <c r="K92" s="12">
        <f t="shared" si="14"/>
        <v>0</v>
      </c>
      <c r="M92" s="124"/>
      <c r="N92" s="51"/>
      <c r="O92" s="12">
        <f t="shared" si="15"/>
        <v>0</v>
      </c>
      <c r="Q92" s="124"/>
      <c r="R92" s="51"/>
      <c r="S92" s="12">
        <f t="shared" si="16"/>
        <v>0</v>
      </c>
      <c r="U92" s="118">
        <f t="shared" si="10"/>
        <v>0</v>
      </c>
      <c r="V92" s="119">
        <f t="shared" si="11"/>
        <v>0</v>
      </c>
      <c r="W92" s="119">
        <f t="shared" si="12"/>
        <v>0</v>
      </c>
      <c r="X92" s="119">
        <f t="shared" si="13"/>
        <v>0</v>
      </c>
      <c r="Y92" s="19">
        <f t="shared" si="17"/>
        <v>0</v>
      </c>
    </row>
    <row r="93" spans="2:25" ht="12">
      <c r="B93" s="71">
        <v>2</v>
      </c>
      <c r="C93" s="110">
        <v>38</v>
      </c>
      <c r="E93" s="124"/>
      <c r="F93" s="51"/>
      <c r="G93" s="12">
        <f t="shared" si="9"/>
        <v>0</v>
      </c>
      <c r="I93" s="124"/>
      <c r="J93" s="51"/>
      <c r="K93" s="12">
        <f t="shared" si="14"/>
        <v>0</v>
      </c>
      <c r="M93" s="124"/>
      <c r="N93" s="51"/>
      <c r="O93" s="12">
        <f t="shared" si="15"/>
        <v>0</v>
      </c>
      <c r="Q93" s="124"/>
      <c r="R93" s="51"/>
      <c r="S93" s="12">
        <f t="shared" si="16"/>
        <v>0</v>
      </c>
      <c r="U93" s="118">
        <f t="shared" si="10"/>
        <v>0</v>
      </c>
      <c r="V93" s="119">
        <f t="shared" si="11"/>
        <v>0</v>
      </c>
      <c r="W93" s="119">
        <f t="shared" si="12"/>
        <v>0</v>
      </c>
      <c r="X93" s="119">
        <f t="shared" si="13"/>
        <v>0</v>
      </c>
      <c r="Y93" s="19">
        <f t="shared" si="17"/>
        <v>0</v>
      </c>
    </row>
    <row r="94" spans="2:25" ht="12">
      <c r="B94" s="71">
        <v>2</v>
      </c>
      <c r="C94" s="110">
        <v>39</v>
      </c>
      <c r="E94" s="124"/>
      <c r="F94" s="51"/>
      <c r="G94" s="12">
        <f t="shared" si="9"/>
        <v>0</v>
      </c>
      <c r="I94" s="124"/>
      <c r="J94" s="51"/>
      <c r="K94" s="12">
        <f t="shared" si="14"/>
        <v>0</v>
      </c>
      <c r="M94" s="124"/>
      <c r="N94" s="51"/>
      <c r="O94" s="12">
        <f t="shared" si="15"/>
        <v>0</v>
      </c>
      <c r="Q94" s="124"/>
      <c r="R94" s="51"/>
      <c r="S94" s="12">
        <f t="shared" si="16"/>
        <v>0</v>
      </c>
      <c r="U94" s="118">
        <f t="shared" si="10"/>
        <v>0</v>
      </c>
      <c r="V94" s="119">
        <f t="shared" si="11"/>
        <v>0</v>
      </c>
      <c r="W94" s="119">
        <f t="shared" si="12"/>
        <v>0</v>
      </c>
      <c r="X94" s="119">
        <f t="shared" si="13"/>
        <v>0</v>
      </c>
      <c r="Y94" s="19">
        <f t="shared" si="17"/>
        <v>0</v>
      </c>
    </row>
    <row r="95" spans="2:25" ht="12">
      <c r="B95" s="71">
        <v>2</v>
      </c>
      <c r="C95" s="110">
        <v>40</v>
      </c>
      <c r="E95" s="124"/>
      <c r="F95" s="51"/>
      <c r="G95" s="12">
        <f t="shared" si="9"/>
        <v>0</v>
      </c>
      <c r="I95" s="124"/>
      <c r="J95" s="51"/>
      <c r="K95" s="12">
        <f t="shared" si="14"/>
        <v>0</v>
      </c>
      <c r="M95" s="124"/>
      <c r="N95" s="51"/>
      <c r="O95" s="12">
        <f t="shared" si="15"/>
        <v>0</v>
      </c>
      <c r="Q95" s="124"/>
      <c r="R95" s="51"/>
      <c r="S95" s="12">
        <f t="shared" si="16"/>
        <v>0</v>
      </c>
      <c r="U95" s="118">
        <f t="shared" si="10"/>
        <v>0</v>
      </c>
      <c r="V95" s="119">
        <f t="shared" si="11"/>
        <v>0</v>
      </c>
      <c r="W95" s="119">
        <f t="shared" si="12"/>
        <v>0</v>
      </c>
      <c r="X95" s="119">
        <f t="shared" si="13"/>
        <v>0</v>
      </c>
      <c r="Y95" s="19">
        <f t="shared" si="17"/>
        <v>0</v>
      </c>
    </row>
    <row r="96" spans="2:25" ht="12">
      <c r="B96" s="71">
        <v>2</v>
      </c>
      <c r="C96" s="110">
        <v>41</v>
      </c>
      <c r="E96" s="124"/>
      <c r="F96" s="51"/>
      <c r="G96" s="12">
        <f t="shared" si="9"/>
        <v>0</v>
      </c>
      <c r="I96" s="124"/>
      <c r="J96" s="51"/>
      <c r="K96" s="12">
        <f t="shared" si="14"/>
        <v>0</v>
      </c>
      <c r="M96" s="124"/>
      <c r="N96" s="51"/>
      <c r="O96" s="12">
        <f t="shared" si="15"/>
        <v>0</v>
      </c>
      <c r="Q96" s="124"/>
      <c r="R96" s="51"/>
      <c r="S96" s="12">
        <f t="shared" si="16"/>
        <v>0</v>
      </c>
      <c r="U96" s="118">
        <f t="shared" si="10"/>
        <v>0</v>
      </c>
      <c r="V96" s="119">
        <f t="shared" si="11"/>
        <v>0</v>
      </c>
      <c r="W96" s="119">
        <f t="shared" si="12"/>
        <v>0</v>
      </c>
      <c r="X96" s="119">
        <f t="shared" si="13"/>
        <v>0</v>
      </c>
      <c r="Y96" s="19">
        <f t="shared" si="17"/>
        <v>0</v>
      </c>
    </row>
    <row r="97" spans="2:25" ht="12">
      <c r="B97" s="71">
        <v>2</v>
      </c>
      <c r="C97" s="110">
        <v>42</v>
      </c>
      <c r="E97" s="124"/>
      <c r="F97" s="51"/>
      <c r="G97" s="12">
        <f t="shared" si="9"/>
        <v>0</v>
      </c>
      <c r="I97" s="124"/>
      <c r="J97" s="51"/>
      <c r="K97" s="12">
        <f t="shared" si="14"/>
        <v>0</v>
      </c>
      <c r="M97" s="124"/>
      <c r="N97" s="51"/>
      <c r="O97" s="12">
        <f t="shared" si="15"/>
        <v>0</v>
      </c>
      <c r="Q97" s="124"/>
      <c r="R97" s="51"/>
      <c r="S97" s="12">
        <f t="shared" si="16"/>
        <v>0</v>
      </c>
      <c r="U97" s="118">
        <f t="shared" si="10"/>
        <v>0</v>
      </c>
      <c r="V97" s="119">
        <f t="shared" si="11"/>
        <v>0</v>
      </c>
      <c r="W97" s="119">
        <f t="shared" si="12"/>
        <v>0</v>
      </c>
      <c r="X97" s="119">
        <f t="shared" si="13"/>
        <v>0</v>
      </c>
      <c r="Y97" s="19">
        <f t="shared" si="17"/>
        <v>0</v>
      </c>
    </row>
    <row r="98" spans="2:25" ht="12">
      <c r="B98" s="71">
        <v>2</v>
      </c>
      <c r="C98" s="110">
        <v>43</v>
      </c>
      <c r="E98" s="124"/>
      <c r="F98" s="51"/>
      <c r="G98" s="12">
        <f t="shared" si="9"/>
        <v>0</v>
      </c>
      <c r="I98" s="124"/>
      <c r="J98" s="51"/>
      <c r="K98" s="12">
        <f t="shared" si="14"/>
        <v>0</v>
      </c>
      <c r="M98" s="124"/>
      <c r="N98" s="51"/>
      <c r="O98" s="12">
        <f t="shared" si="15"/>
        <v>0</v>
      </c>
      <c r="Q98" s="124"/>
      <c r="R98" s="51"/>
      <c r="S98" s="12">
        <f t="shared" si="16"/>
        <v>0</v>
      </c>
      <c r="U98" s="118">
        <f t="shared" si="10"/>
        <v>0</v>
      </c>
      <c r="V98" s="119">
        <f t="shared" si="11"/>
        <v>0</v>
      </c>
      <c r="W98" s="119">
        <f t="shared" si="12"/>
        <v>0</v>
      </c>
      <c r="X98" s="119">
        <f t="shared" si="13"/>
        <v>0</v>
      </c>
      <c r="Y98" s="19">
        <f t="shared" si="17"/>
        <v>0</v>
      </c>
    </row>
    <row r="99" spans="2:25" ht="12">
      <c r="B99" s="71">
        <v>2</v>
      </c>
      <c r="C99" s="110">
        <v>44</v>
      </c>
      <c r="E99" s="124"/>
      <c r="F99" s="51"/>
      <c r="G99" s="12">
        <f t="shared" si="9"/>
        <v>0</v>
      </c>
      <c r="I99" s="124"/>
      <c r="J99" s="51"/>
      <c r="K99" s="12">
        <f t="shared" si="14"/>
        <v>0</v>
      </c>
      <c r="M99" s="124"/>
      <c r="N99" s="51"/>
      <c r="O99" s="12">
        <f t="shared" si="15"/>
        <v>0</v>
      </c>
      <c r="Q99" s="124"/>
      <c r="R99" s="51"/>
      <c r="S99" s="12">
        <f t="shared" si="16"/>
        <v>0</v>
      </c>
      <c r="U99" s="118">
        <f t="shared" si="10"/>
        <v>0</v>
      </c>
      <c r="V99" s="119">
        <f t="shared" si="11"/>
        <v>0</v>
      </c>
      <c r="W99" s="119">
        <f t="shared" si="12"/>
        <v>0</v>
      </c>
      <c r="X99" s="119">
        <f t="shared" si="13"/>
        <v>0</v>
      </c>
      <c r="Y99" s="19">
        <f t="shared" si="17"/>
        <v>0</v>
      </c>
    </row>
    <row r="100" spans="2:25" ht="12">
      <c r="B100" s="71">
        <v>2</v>
      </c>
      <c r="C100" s="110">
        <v>45</v>
      </c>
      <c r="E100" s="124"/>
      <c r="F100" s="51"/>
      <c r="G100" s="12">
        <f t="shared" si="9"/>
        <v>0</v>
      </c>
      <c r="I100" s="124"/>
      <c r="J100" s="51"/>
      <c r="K100" s="12">
        <f t="shared" si="14"/>
        <v>0</v>
      </c>
      <c r="M100" s="124"/>
      <c r="N100" s="51"/>
      <c r="O100" s="12">
        <f t="shared" si="15"/>
        <v>0</v>
      </c>
      <c r="Q100" s="124"/>
      <c r="R100" s="51"/>
      <c r="S100" s="12">
        <f t="shared" si="16"/>
        <v>0</v>
      </c>
      <c r="U100" s="118">
        <f t="shared" si="10"/>
        <v>0</v>
      </c>
      <c r="V100" s="119">
        <f t="shared" si="11"/>
        <v>0</v>
      </c>
      <c r="W100" s="119">
        <f t="shared" si="12"/>
        <v>0</v>
      </c>
      <c r="X100" s="119">
        <f t="shared" si="13"/>
        <v>0</v>
      </c>
      <c r="Y100" s="19">
        <f t="shared" si="17"/>
        <v>0</v>
      </c>
    </row>
    <row r="101" spans="2:25" ht="12">
      <c r="B101" s="71">
        <v>2</v>
      </c>
      <c r="C101" s="110">
        <v>46</v>
      </c>
      <c r="E101" s="124"/>
      <c r="F101" s="51"/>
      <c r="G101" s="12">
        <f t="shared" si="9"/>
        <v>0</v>
      </c>
      <c r="I101" s="124"/>
      <c r="J101" s="51"/>
      <c r="K101" s="12">
        <f t="shared" si="14"/>
        <v>0</v>
      </c>
      <c r="M101" s="124"/>
      <c r="N101" s="51"/>
      <c r="O101" s="12">
        <f t="shared" si="15"/>
        <v>0</v>
      </c>
      <c r="Q101" s="124"/>
      <c r="R101" s="51"/>
      <c r="S101" s="12">
        <f t="shared" si="16"/>
        <v>0</v>
      </c>
      <c r="U101" s="118">
        <f t="shared" si="10"/>
        <v>0</v>
      </c>
      <c r="V101" s="119">
        <f t="shared" si="11"/>
        <v>0</v>
      </c>
      <c r="W101" s="119">
        <f t="shared" si="12"/>
        <v>0</v>
      </c>
      <c r="X101" s="119">
        <f t="shared" si="13"/>
        <v>0</v>
      </c>
      <c r="Y101" s="19">
        <f t="shared" si="17"/>
        <v>0</v>
      </c>
    </row>
    <row r="102" spans="2:25" ht="12">
      <c r="B102" s="71">
        <v>2</v>
      </c>
      <c r="C102" s="110">
        <v>47</v>
      </c>
      <c r="E102" s="124"/>
      <c r="F102" s="51"/>
      <c r="G102" s="12">
        <f t="shared" si="9"/>
        <v>0</v>
      </c>
      <c r="I102" s="124"/>
      <c r="J102" s="51"/>
      <c r="K102" s="12">
        <f t="shared" si="14"/>
        <v>0</v>
      </c>
      <c r="M102" s="124"/>
      <c r="N102" s="51"/>
      <c r="O102" s="12">
        <f t="shared" si="15"/>
        <v>0</v>
      </c>
      <c r="Q102" s="124"/>
      <c r="R102" s="51"/>
      <c r="S102" s="12">
        <f t="shared" si="16"/>
        <v>0</v>
      </c>
      <c r="U102" s="118">
        <f t="shared" si="10"/>
        <v>0</v>
      </c>
      <c r="V102" s="119">
        <f t="shared" si="11"/>
        <v>0</v>
      </c>
      <c r="W102" s="119">
        <f t="shared" si="12"/>
        <v>0</v>
      </c>
      <c r="X102" s="119">
        <f t="shared" si="13"/>
        <v>0</v>
      </c>
      <c r="Y102" s="19">
        <f t="shared" si="17"/>
        <v>0</v>
      </c>
    </row>
    <row r="103" spans="2:25" ht="12">
      <c r="B103" s="71">
        <v>2</v>
      </c>
      <c r="C103" s="110">
        <v>48</v>
      </c>
      <c r="E103" s="124"/>
      <c r="F103" s="51"/>
      <c r="G103" s="12">
        <f t="shared" si="9"/>
        <v>0</v>
      </c>
      <c r="I103" s="124"/>
      <c r="J103" s="51"/>
      <c r="K103" s="12">
        <f t="shared" si="14"/>
        <v>0</v>
      </c>
      <c r="M103" s="124"/>
      <c r="N103" s="51"/>
      <c r="O103" s="12">
        <f t="shared" si="15"/>
        <v>0</v>
      </c>
      <c r="Q103" s="124"/>
      <c r="R103" s="51"/>
      <c r="S103" s="12">
        <f t="shared" si="16"/>
        <v>0</v>
      </c>
      <c r="U103" s="118">
        <f t="shared" si="10"/>
        <v>0</v>
      </c>
      <c r="V103" s="119">
        <f t="shared" si="11"/>
        <v>0</v>
      </c>
      <c r="W103" s="119">
        <f t="shared" si="12"/>
        <v>0</v>
      </c>
      <c r="X103" s="119">
        <f t="shared" si="13"/>
        <v>0</v>
      </c>
      <c r="Y103" s="19">
        <f t="shared" si="17"/>
        <v>0</v>
      </c>
    </row>
    <row r="104" spans="2:25" ht="12">
      <c r="B104" s="71">
        <v>2</v>
      </c>
      <c r="C104" s="110">
        <v>49</v>
      </c>
      <c r="E104" s="124"/>
      <c r="F104" s="51"/>
      <c r="G104" s="12">
        <f t="shared" si="9"/>
        <v>0</v>
      </c>
      <c r="I104" s="124"/>
      <c r="J104" s="51"/>
      <c r="K104" s="12">
        <f t="shared" si="14"/>
        <v>0</v>
      </c>
      <c r="M104" s="124"/>
      <c r="N104" s="51"/>
      <c r="O104" s="12">
        <f t="shared" si="15"/>
        <v>0</v>
      </c>
      <c r="Q104" s="124"/>
      <c r="R104" s="51"/>
      <c r="S104" s="12">
        <f t="shared" si="16"/>
        <v>0</v>
      </c>
      <c r="U104" s="118">
        <f t="shared" si="10"/>
        <v>0</v>
      </c>
      <c r="V104" s="119">
        <f t="shared" si="11"/>
        <v>0</v>
      </c>
      <c r="W104" s="119">
        <f t="shared" si="12"/>
        <v>0</v>
      </c>
      <c r="X104" s="119">
        <f t="shared" si="13"/>
        <v>0</v>
      </c>
      <c r="Y104" s="19">
        <f t="shared" si="17"/>
        <v>0</v>
      </c>
    </row>
    <row r="105" spans="2:25" ht="12.75" thickBot="1">
      <c r="B105" s="72">
        <v>2</v>
      </c>
      <c r="C105" s="111">
        <v>50</v>
      </c>
      <c r="E105" s="125"/>
      <c r="F105" s="126"/>
      <c r="G105" s="15">
        <f t="shared" si="9"/>
        <v>0</v>
      </c>
      <c r="I105" s="125"/>
      <c r="J105" s="126"/>
      <c r="K105" s="15">
        <f t="shared" si="14"/>
        <v>0</v>
      </c>
      <c r="M105" s="125"/>
      <c r="N105" s="126"/>
      <c r="O105" s="15">
        <f t="shared" si="15"/>
        <v>0</v>
      </c>
      <c r="Q105" s="125"/>
      <c r="R105" s="126"/>
      <c r="S105" s="15">
        <f t="shared" si="16"/>
        <v>0</v>
      </c>
      <c r="U105" s="118">
        <f t="shared" si="10"/>
        <v>0</v>
      </c>
      <c r="V105" s="119">
        <f t="shared" si="11"/>
        <v>0</v>
      </c>
      <c r="W105" s="119">
        <f t="shared" si="12"/>
        <v>0</v>
      </c>
      <c r="X105" s="119">
        <f t="shared" si="13"/>
        <v>0</v>
      </c>
      <c r="Y105" s="79">
        <f t="shared" si="17"/>
        <v>0</v>
      </c>
    </row>
  </sheetData>
  <sheetProtection sheet="1" objects="1" scenarios="1"/>
  <mergeCells count="5">
    <mergeCell ref="U4:Y4"/>
    <mergeCell ref="E4:G4"/>
    <mergeCell ref="I4:K4"/>
    <mergeCell ref="M4:O4"/>
    <mergeCell ref="Q4:S4"/>
  </mergeCells>
  <printOptions/>
  <pageMargins left="0.75" right="0.75" top="1" bottom="1" header="0.5" footer="0.5"/>
  <pageSetup fitToHeight="1" fitToWidth="1" horizontalDpi="600" verticalDpi="600" orientation="landscape" scale="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6"/>
  <sheetViews>
    <sheetView workbookViewId="0" topLeftCell="H5">
      <pane xSplit="3900" ySplit="1040" topLeftCell="A17" activePane="bottomRight" state="split"/>
      <selection pane="topLeft" activeCell="A3" sqref="A3"/>
      <selection pane="topRight" activeCell="D5" sqref="D5"/>
      <selection pane="bottomLeft" activeCell="K17" sqref="K17"/>
      <selection pane="bottomRight" activeCell="Q48" sqref="Q48"/>
    </sheetView>
  </sheetViews>
  <sheetFormatPr defaultColWidth="11.421875" defaultRowHeight="12.75"/>
  <cols>
    <col min="1" max="1" width="4.8515625" style="0" customWidth="1"/>
    <col min="2" max="2" width="7.8515625" style="0" customWidth="1"/>
    <col min="3" max="3" width="18.140625" style="0" bestFit="1" customWidth="1"/>
    <col min="4" max="4" width="13.8515625" style="0" customWidth="1"/>
    <col min="5" max="5" width="14.140625" style="0" customWidth="1"/>
    <col min="6" max="6" width="3.00390625" style="20" customWidth="1"/>
    <col min="7" max="9" width="9.140625" style="5" customWidth="1"/>
    <col min="10" max="10" width="2.421875" style="5" customWidth="1"/>
    <col min="11" max="13" width="9.140625" style="5" customWidth="1"/>
    <col min="14" max="14" width="2.140625" style="5" customWidth="1"/>
    <col min="15" max="17" width="9.140625" style="5" customWidth="1"/>
    <col min="18" max="18" width="2.140625" style="5" customWidth="1"/>
    <col min="19" max="21" width="9.140625" style="5" customWidth="1"/>
    <col min="22" max="22" width="2.28125" style="5" customWidth="1"/>
    <col min="23" max="25" width="9.140625" style="5" customWidth="1"/>
    <col min="26" max="27" width="9.140625" style="3" customWidth="1"/>
    <col min="28" max="28" width="16.421875" style="3" customWidth="1"/>
    <col min="29" max="45" width="9.140625" style="3" customWidth="1"/>
    <col min="46" max="16384" width="8.8515625" style="0" customWidth="1"/>
  </cols>
  <sheetData>
    <row r="2" spans="2:6" ht="16.5">
      <c r="B2" s="1" t="str">
        <f>Competitors!A2</f>
        <v>2008 Fall Foliage Match and Jim Knapp Memorial Trophy</v>
      </c>
      <c r="F2"/>
    </row>
    <row r="3" spans="2:6" ht="12">
      <c r="B3" t="str">
        <f>Competitors!A3</f>
        <v>Hopkinton, MA</v>
      </c>
      <c r="D3" s="127" t="str">
        <f>Competitors!D3</f>
        <v>Day 1:</v>
      </c>
      <c r="E3" s="114">
        <f>Competitors!E3</f>
        <v>39725</v>
      </c>
      <c r="F3"/>
    </row>
    <row r="4" ht="12.75" thickBot="1">
      <c r="A4" s="17"/>
    </row>
    <row r="5" spans="7:27" ht="12.75" thickBot="1">
      <c r="G5" s="177" t="s">
        <v>43</v>
      </c>
      <c r="H5" s="178"/>
      <c r="I5" s="179"/>
      <c r="K5" s="174" t="s">
        <v>44</v>
      </c>
      <c r="L5" s="180"/>
      <c r="M5" s="158"/>
      <c r="O5" s="174" t="s">
        <v>93</v>
      </c>
      <c r="P5" s="180"/>
      <c r="Q5" s="158"/>
      <c r="S5" s="174" t="s">
        <v>0</v>
      </c>
      <c r="T5" s="180"/>
      <c r="U5" s="158"/>
      <c r="W5" s="174" t="s">
        <v>135</v>
      </c>
      <c r="X5" s="175"/>
      <c r="Y5" s="175"/>
      <c r="Z5" s="175"/>
      <c r="AA5" s="176"/>
    </row>
    <row r="6" spans="1:45" s="2" customFormat="1" ht="24">
      <c r="A6" s="16"/>
      <c r="B6" s="38" t="s">
        <v>35</v>
      </c>
      <c r="C6" s="39" t="s">
        <v>37</v>
      </c>
      <c r="D6" s="39" t="s">
        <v>41</v>
      </c>
      <c r="E6" s="40" t="s">
        <v>36</v>
      </c>
      <c r="F6" s="16"/>
      <c r="G6" s="35" t="s">
        <v>38</v>
      </c>
      <c r="H6" s="34" t="s">
        <v>39</v>
      </c>
      <c r="I6" s="36" t="s">
        <v>40</v>
      </c>
      <c r="J6" s="4"/>
      <c r="K6" s="9" t="s">
        <v>38</v>
      </c>
      <c r="L6" s="10" t="s">
        <v>39</v>
      </c>
      <c r="M6" s="11" t="s">
        <v>42</v>
      </c>
      <c r="N6" s="4"/>
      <c r="O6" s="9" t="s">
        <v>38</v>
      </c>
      <c r="P6" s="10" t="s">
        <v>39</v>
      </c>
      <c r="Q6" s="11" t="s">
        <v>42</v>
      </c>
      <c r="R6" s="4"/>
      <c r="S6" s="9" t="s">
        <v>38</v>
      </c>
      <c r="T6" s="10" t="s">
        <v>39</v>
      </c>
      <c r="U6" s="11" t="s">
        <v>42</v>
      </c>
      <c r="V6" s="4"/>
      <c r="W6" s="9" t="s">
        <v>136</v>
      </c>
      <c r="X6" s="10" t="s">
        <v>137</v>
      </c>
      <c r="Y6" s="10" t="s">
        <v>138</v>
      </c>
      <c r="Z6" s="10" t="s">
        <v>139</v>
      </c>
      <c r="AA6" s="11" t="s">
        <v>120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s="2" customFormat="1" ht="15.75" customHeight="1">
      <c r="A7" s="31"/>
      <c r="B7" s="41">
        <f>Competitors!C30</f>
        <v>100</v>
      </c>
      <c r="C7" s="7" t="str">
        <f>Competitors!D30</f>
        <v>Erik Hoskins</v>
      </c>
      <c r="D7" s="7" t="str">
        <f>Competitors!E30</f>
        <v>Open</v>
      </c>
      <c r="E7" s="42" t="str">
        <f>Competitors!F30</f>
        <v>Master</v>
      </c>
      <c r="F7" s="16"/>
      <c r="G7" s="35">
        <f>INDEX('Day 1 Metallic Sights'!E$7:G$107,Competitors!N30,1)</f>
        <v>200.017</v>
      </c>
      <c r="H7" s="35">
        <f>INDEX('Day 1 Metallic Sights'!E$7:G$107,Competitors!N30,2)</f>
        <v>200.017</v>
      </c>
      <c r="I7" s="35">
        <f>INDEX('Day 1 Metallic Sights'!E$7:G$107,Competitors!N30,3)</f>
        <v>400.034</v>
      </c>
      <c r="J7" s="4"/>
      <c r="K7" s="35">
        <f>INDEX('Day 1 Metallic Sights'!I$7:K$107,Competitors!N30,1)</f>
        <v>199.015</v>
      </c>
      <c r="L7" s="35">
        <f>INDEX('Day 1 Metallic Sights'!I$7:K$107,Competitors!N30,2)</f>
        <v>199.014</v>
      </c>
      <c r="M7" s="35">
        <f>INDEX('Day 1 Metallic Sights'!I$7:K$107,Competitors!N30,3)</f>
        <v>398.029</v>
      </c>
      <c r="N7" s="4"/>
      <c r="O7" s="35">
        <f>INDEX('Day 1 Metallic Sights'!M$7:O$107,Competitors!N30,1)</f>
        <v>200.012</v>
      </c>
      <c r="P7" s="35">
        <f>INDEX('Day 1 Metallic Sights'!M$7:O$107,Competitors!N30,2)</f>
        <v>194.007</v>
      </c>
      <c r="Q7" s="35">
        <f>INDEX('Day 1 Metallic Sights'!M$7:O$107,Competitors!N30,3)</f>
        <v>394.019</v>
      </c>
      <c r="R7" s="4"/>
      <c r="S7" s="35">
        <f>INDEX('Day 1 Metallic Sights'!Q$7:S$107,Competitors!N30,1)</f>
        <v>199.013</v>
      </c>
      <c r="T7" s="35">
        <f>INDEX('Day 1 Metallic Sights'!Q$7:S$107,Competitors!N30,2)</f>
        <v>200.015</v>
      </c>
      <c r="U7" s="35">
        <f>INDEX('Day 1 Metallic Sights'!Q$7:S$107,Competitors!N30,3)</f>
        <v>399.028</v>
      </c>
      <c r="V7" s="4"/>
      <c r="W7" s="35">
        <f>INDEX('Day 1 Metallic Sights'!U$7:Y$107,Competitors!N30,1)</f>
        <v>400.034</v>
      </c>
      <c r="X7" s="35">
        <f>INDEX('Day 1 Metallic Sights'!U$7:Y$107,Competitors!N30,2)</f>
        <v>398.029</v>
      </c>
      <c r="Y7" s="35">
        <f>INDEX('Day 1 Metallic Sights'!U$7:Y$107,Competitors!N30,3)</f>
        <v>394.019</v>
      </c>
      <c r="Z7" s="35">
        <f>INDEX('Day 1 Metallic Sights'!U$7:Y$107,Competitors!N30,4)</f>
        <v>399.028</v>
      </c>
      <c r="AA7" s="35">
        <f>INDEX('Day 1 Metallic Sights'!U$7:Y$107,Competitors!N30,5)</f>
        <v>1591.11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27" ht="18" customHeight="1">
      <c r="A8" s="27"/>
      <c r="B8" s="88">
        <f>Competitors!C31</f>
        <v>101</v>
      </c>
      <c r="C8" s="89" t="str">
        <f>Competitors!D31</f>
        <v>Anthony Squeglia</v>
      </c>
      <c r="D8" s="89" t="str">
        <f>Competitors!E31</f>
        <v>Intermediate Jr</v>
      </c>
      <c r="E8" s="90" t="str">
        <f>Competitors!F31</f>
        <v>Marksman</v>
      </c>
      <c r="G8" s="91">
        <f>INDEX('Day 1 Metallic Sights'!E$7:G$107,Competitors!N31,1)</f>
        <v>198.012</v>
      </c>
      <c r="H8" s="91">
        <f>INDEX('Day 1 Metallic Sights'!E$7:G$107,Competitors!N31,2)</f>
        <v>195.008</v>
      </c>
      <c r="I8" s="91">
        <f>INDEX('Day 1 Metallic Sights'!E$7:G$107,Competitors!N31,3)</f>
        <v>393.02</v>
      </c>
      <c r="K8" s="91">
        <f>INDEX('Day 1 Metallic Sights'!I$7:K$107,Competitors!N31,1)</f>
        <v>195.007</v>
      </c>
      <c r="L8" s="91">
        <f>INDEX('Day 1 Metallic Sights'!I$7:K$107,Competitors!N31,2)</f>
        <v>194.009</v>
      </c>
      <c r="M8" s="91">
        <f>INDEX('Day 1 Metallic Sights'!I$7:K$107,Competitors!N31,3)</f>
        <v>389.01599999999996</v>
      </c>
      <c r="O8" s="91">
        <f>INDEX('Day 1 Metallic Sights'!M$7:O$107,Competitors!N31,1)</f>
        <v>195.008</v>
      </c>
      <c r="P8" s="91">
        <f>INDEX('Day 1 Metallic Sights'!M$7:O$107,Competitors!N31,2)</f>
        <v>191.007</v>
      </c>
      <c r="Q8" s="91">
        <f>INDEX('Day 1 Metallic Sights'!M$7:O$107,Competitors!N31,3)</f>
        <v>386.015</v>
      </c>
      <c r="S8" s="91">
        <f>INDEX('Day 1 Metallic Sights'!Q$7:S$107,Competitors!N31,1)</f>
        <v>194.004</v>
      </c>
      <c r="T8" s="91">
        <f>INDEX('Day 1 Metallic Sights'!Q$7:S$107,Competitors!N31,2)</f>
        <v>193.004</v>
      </c>
      <c r="U8" s="91">
        <f>INDEX('Day 1 Metallic Sights'!Q$7:S$107,Competitors!N31,3)</f>
        <v>387.008</v>
      </c>
      <c r="W8" s="91">
        <f>INDEX('Day 1 Metallic Sights'!U$7:Y$107,Competitors!N31,1)</f>
        <v>393.02</v>
      </c>
      <c r="X8" s="91">
        <f>INDEX('Day 1 Metallic Sights'!U$7:Y$107,Competitors!N31,2)</f>
        <v>389.01599999999996</v>
      </c>
      <c r="Y8" s="91">
        <f>INDEX('Day 1 Metallic Sights'!U$7:Y$107,Competitors!N31,3)</f>
        <v>386.015</v>
      </c>
      <c r="Z8" s="91">
        <f>INDEX('Day 1 Metallic Sights'!U$7:Y$107,Competitors!N31,4)</f>
        <v>387.008</v>
      </c>
      <c r="AA8" s="91">
        <f>INDEX('Day 1 Metallic Sights'!U$7:Y$107,Competitors!N31,5)</f>
        <v>1555.059</v>
      </c>
    </row>
    <row r="9" spans="1:27" ht="18" customHeight="1">
      <c r="A9" s="27"/>
      <c r="B9" s="41">
        <f>Competitors!C32</f>
        <v>102</v>
      </c>
      <c r="C9" s="7" t="str">
        <f>Competitors!D32</f>
        <v>Chuck Cannon</v>
      </c>
      <c r="D9" s="7" t="str">
        <f>Competitors!E32</f>
        <v>Senior</v>
      </c>
      <c r="E9" s="42" t="str">
        <f>Competitors!F32</f>
        <v>Master</v>
      </c>
      <c r="G9" s="35">
        <f>INDEX('Day 1 Metallic Sights'!E$7:G$107,Competitors!N32,1)</f>
        <v>199.015</v>
      </c>
      <c r="H9" s="35">
        <f>INDEX('Day 1 Metallic Sights'!E$7:G$107,Competitors!N32,2)</f>
        <v>199.013</v>
      </c>
      <c r="I9" s="35">
        <f>INDEX('Day 1 Metallic Sights'!E$7:G$107,Competitors!N32,3)</f>
        <v>398.028</v>
      </c>
      <c r="K9" s="35">
        <f>INDEX('Day 1 Metallic Sights'!I$7:K$107,Competitors!N32,1)</f>
        <v>199.01</v>
      </c>
      <c r="L9" s="35">
        <f>INDEX('Day 1 Metallic Sights'!I$7:K$107,Competitors!N32,2)</f>
        <v>196.01</v>
      </c>
      <c r="M9" s="35">
        <f>INDEX('Day 1 Metallic Sights'!I$7:K$107,Competitors!N32,3)</f>
        <v>395.02</v>
      </c>
      <c r="O9" s="35">
        <f>INDEX('Day 1 Metallic Sights'!M$7:O$107,Competitors!N32,1)</f>
        <v>198.012</v>
      </c>
      <c r="P9" s="35">
        <f>INDEX('Day 1 Metallic Sights'!M$7:O$107,Competitors!N32,2)</f>
        <v>197.009</v>
      </c>
      <c r="Q9" s="35">
        <f>INDEX('Day 1 Metallic Sights'!M$7:O$107,Competitors!N32,3)</f>
        <v>395.02099999999996</v>
      </c>
      <c r="S9" s="35">
        <f>INDEX('Day 1 Metallic Sights'!Q$7:S$107,Competitors!N32,1)</f>
        <v>194.009</v>
      </c>
      <c r="T9" s="35">
        <f>INDEX('Day 1 Metallic Sights'!Q$7:S$107,Competitors!N32,2)</f>
        <v>197.011</v>
      </c>
      <c r="U9" s="35">
        <f>INDEX('Day 1 Metallic Sights'!Q$7:S$107,Competitors!N32,3)</f>
        <v>391.02</v>
      </c>
      <c r="W9" s="35">
        <f>INDEX('Day 1 Metallic Sights'!U$7:Y$107,Competitors!N32,1)</f>
        <v>398.028</v>
      </c>
      <c r="X9" s="35">
        <f>INDEX('Day 1 Metallic Sights'!U$7:Y$107,Competitors!N32,2)</f>
        <v>395.02</v>
      </c>
      <c r="Y9" s="35">
        <f>INDEX('Day 1 Metallic Sights'!U$7:Y$107,Competitors!N32,3)</f>
        <v>395.02099999999996</v>
      </c>
      <c r="Z9" s="35">
        <f>INDEX('Day 1 Metallic Sights'!U$7:Y$107,Competitors!N32,4)</f>
        <v>391.02</v>
      </c>
      <c r="AA9" s="35">
        <f>INDEX('Day 1 Metallic Sights'!U$7:Y$107,Competitors!N32,5)</f>
        <v>1579.089</v>
      </c>
    </row>
    <row r="10" spans="1:27" ht="18" customHeight="1">
      <c r="A10" s="27"/>
      <c r="B10" s="88">
        <f>Competitors!C33</f>
        <v>103</v>
      </c>
      <c r="C10" s="89" t="str">
        <f>Competitors!D33</f>
        <v>Harold Rocketto</v>
      </c>
      <c r="D10" s="89" t="str">
        <f>Competitors!E33</f>
        <v>Senior</v>
      </c>
      <c r="E10" s="90" t="str">
        <f>Competitors!F33</f>
        <v>Expert</v>
      </c>
      <c r="G10" s="91">
        <f>INDEX('Day 1 Metallic Sights'!E$7:G$107,Competitors!N33,1)</f>
        <v>200.015</v>
      </c>
      <c r="H10" s="91">
        <f>INDEX('Day 1 Metallic Sights'!E$7:G$107,Competitors!N33,2)</f>
        <v>200.016</v>
      </c>
      <c r="I10" s="91">
        <f>INDEX('Day 1 Metallic Sights'!E$7:G$107,Competitors!N33,3)</f>
        <v>400.03099999999995</v>
      </c>
      <c r="K10" s="91">
        <f>INDEX('Day 1 Metallic Sights'!I$7:K$107,Competitors!N33,1)</f>
        <v>200.016</v>
      </c>
      <c r="L10" s="91">
        <f>INDEX('Day 1 Metallic Sights'!I$7:K$107,Competitors!N33,2)</f>
        <v>199.015</v>
      </c>
      <c r="M10" s="91">
        <f>INDEX('Day 1 Metallic Sights'!I$7:K$107,Competitors!N33,3)</f>
        <v>399.03099999999995</v>
      </c>
      <c r="O10" s="91">
        <f>INDEX('Day 1 Metallic Sights'!M$7:O$107,Competitors!N33,1)</f>
        <v>200.014</v>
      </c>
      <c r="P10" s="91">
        <f>INDEX('Day 1 Metallic Sights'!M$7:O$107,Competitors!N33,2)</f>
        <v>197.01</v>
      </c>
      <c r="Q10" s="91">
        <f>INDEX('Day 1 Metallic Sights'!M$7:O$107,Competitors!N33,3)</f>
        <v>397.024</v>
      </c>
      <c r="S10" s="91">
        <f>INDEX('Day 1 Metallic Sights'!Q$7:S$107,Competitors!N33,1)</f>
        <v>199.013</v>
      </c>
      <c r="T10" s="91">
        <f>INDEX('Day 1 Metallic Sights'!Q$7:S$107,Competitors!N33,2)</f>
        <v>200.012</v>
      </c>
      <c r="U10" s="91">
        <f>INDEX('Day 1 Metallic Sights'!Q$7:S$107,Competitors!N33,3)</f>
        <v>399.025</v>
      </c>
      <c r="W10" s="91">
        <f>INDEX('Day 1 Metallic Sights'!U$7:Y$107,Competitors!N33,1)</f>
        <v>400.03099999999995</v>
      </c>
      <c r="X10" s="91">
        <f>INDEX('Day 1 Metallic Sights'!U$7:Y$107,Competitors!N33,2)</f>
        <v>399.03099999999995</v>
      </c>
      <c r="Y10" s="91">
        <f>INDEX('Day 1 Metallic Sights'!U$7:Y$107,Competitors!N33,3)</f>
        <v>397.024</v>
      </c>
      <c r="Z10" s="91">
        <f>INDEX('Day 1 Metallic Sights'!U$7:Y$107,Competitors!N33,4)</f>
        <v>399.025</v>
      </c>
      <c r="AA10" s="91">
        <f>INDEX('Day 1 Metallic Sights'!U$7:Y$107,Competitors!N33,5)</f>
        <v>1595.1109999999999</v>
      </c>
    </row>
    <row r="11" spans="1:27" ht="18" customHeight="1">
      <c r="A11" s="27"/>
      <c r="B11" s="41">
        <f>Competitors!C34</f>
        <v>104</v>
      </c>
      <c r="C11" s="7" t="str">
        <f>Competitors!D34</f>
        <v>John Beaumont</v>
      </c>
      <c r="D11" s="7" t="str">
        <f>Competitors!E34</f>
        <v>Open</v>
      </c>
      <c r="E11" s="42" t="str">
        <f>Competitors!F34</f>
        <v>Sharpshooter</v>
      </c>
      <c r="G11" s="35">
        <f>INDEX('Day 1 Metallic Sights'!E$7:G$107,Competitors!N34,1)</f>
        <v>0</v>
      </c>
      <c r="H11" s="35">
        <f>INDEX('Day 1 Metallic Sights'!E$7:G$107,Competitors!N34,2)</f>
        <v>0</v>
      </c>
      <c r="I11" s="35">
        <f>INDEX('Day 1 Metallic Sights'!E$7:G$107,Competitors!N34,3)</f>
        <v>0</v>
      </c>
      <c r="K11" s="35">
        <f>INDEX('Day 1 Metallic Sights'!I$7:K$107,Competitors!N34,1)</f>
        <v>0</v>
      </c>
      <c r="L11" s="35">
        <f>INDEX('Day 1 Metallic Sights'!I$7:K$107,Competitors!N34,2)</f>
        <v>0</v>
      </c>
      <c r="M11" s="35">
        <f>INDEX('Day 1 Metallic Sights'!I$7:K$107,Competitors!N34,3)</f>
        <v>0</v>
      </c>
      <c r="O11" s="35">
        <f>INDEX('Day 1 Metallic Sights'!M$7:O$107,Competitors!N34,1)</f>
        <v>0</v>
      </c>
      <c r="P11" s="35">
        <f>INDEX('Day 1 Metallic Sights'!M$7:O$107,Competitors!N34,2)</f>
        <v>0</v>
      </c>
      <c r="Q11" s="35">
        <f>INDEX('Day 1 Metallic Sights'!M$7:O$107,Competitors!N34,3)</f>
        <v>0</v>
      </c>
      <c r="S11" s="35">
        <f>INDEX('Day 1 Metallic Sights'!Q$7:S$107,Competitors!N34,1)</f>
        <v>0</v>
      </c>
      <c r="T11" s="35">
        <f>INDEX('Day 1 Metallic Sights'!Q$7:S$107,Competitors!N34,2)</f>
        <v>0</v>
      </c>
      <c r="U11" s="35">
        <f>INDEX('Day 1 Metallic Sights'!Q$7:S$107,Competitors!N34,3)</f>
        <v>0</v>
      </c>
      <c r="W11" s="35">
        <f>INDEX('Day 1 Metallic Sights'!U$7:Y$107,Competitors!N34,1)</f>
        <v>0</v>
      </c>
      <c r="X11" s="35">
        <f>INDEX('Day 1 Metallic Sights'!U$7:Y$107,Competitors!N34,2)</f>
        <v>0</v>
      </c>
      <c r="Y11" s="35">
        <f>INDEX('Day 1 Metallic Sights'!U$7:Y$107,Competitors!N34,3)</f>
        <v>0</v>
      </c>
      <c r="Z11" s="35">
        <f>INDEX('Day 1 Metallic Sights'!U$7:Y$107,Competitors!N34,4)</f>
        <v>0</v>
      </c>
      <c r="AA11" s="35">
        <f>INDEX('Day 1 Metallic Sights'!U$7:Y$107,Competitors!N34,5)</f>
        <v>0</v>
      </c>
    </row>
    <row r="12" spans="1:27" ht="18" customHeight="1">
      <c r="A12" s="27"/>
      <c r="B12" s="88">
        <f>Competitors!C35</f>
        <v>105</v>
      </c>
      <c r="C12" s="89" t="str">
        <f>Competitors!D35</f>
        <v>James G Morin</v>
      </c>
      <c r="D12" s="89" t="str">
        <f>Competitors!E35</f>
        <v>Open</v>
      </c>
      <c r="E12" s="90" t="str">
        <f>Competitors!F35</f>
        <v>Marksman</v>
      </c>
      <c r="G12" s="91">
        <f>INDEX('Day 1 Metallic Sights'!E$7:G$107,Competitors!N35,1)</f>
        <v>193.003</v>
      </c>
      <c r="H12" s="91">
        <f>INDEX('Day 1 Metallic Sights'!E$7:G$107,Competitors!N35,2)</f>
        <v>187.005</v>
      </c>
      <c r="I12" s="91">
        <f>INDEX('Day 1 Metallic Sights'!E$7:G$107,Competitors!N35,3)</f>
        <v>380.008</v>
      </c>
      <c r="K12" s="91">
        <f>INDEX('Day 1 Metallic Sights'!I$7:K$107,Competitors!N35,1)</f>
        <v>181.002</v>
      </c>
      <c r="L12" s="91">
        <f>INDEX('Day 1 Metallic Sights'!I$7:K$107,Competitors!N35,2)</f>
        <v>189.005</v>
      </c>
      <c r="M12" s="91">
        <f>INDEX('Day 1 Metallic Sights'!I$7:K$107,Competitors!N35,3)</f>
        <v>370.007</v>
      </c>
      <c r="O12" s="91">
        <f>INDEX('Day 1 Metallic Sights'!M$7:O$107,Competitors!N35,1)</f>
        <v>190.003</v>
      </c>
      <c r="P12" s="91">
        <f>INDEX('Day 1 Metallic Sights'!M$7:O$107,Competitors!N35,2)</f>
        <v>189.001</v>
      </c>
      <c r="Q12" s="91">
        <f>INDEX('Day 1 Metallic Sights'!M$7:O$107,Competitors!N35,3)</f>
        <v>379.004</v>
      </c>
      <c r="S12" s="91">
        <f>INDEX('Day 1 Metallic Sights'!Q$7:S$107,Competitors!N35,1)</f>
        <v>186.002</v>
      </c>
      <c r="T12" s="91">
        <f>INDEX('Day 1 Metallic Sights'!Q$7:S$107,Competitors!N35,2)</f>
        <v>189.007</v>
      </c>
      <c r="U12" s="91">
        <f>INDEX('Day 1 Metallic Sights'!Q$7:S$107,Competitors!N35,3)</f>
        <v>375.009</v>
      </c>
      <c r="W12" s="91">
        <f>INDEX('Day 1 Metallic Sights'!U$7:Y$107,Competitors!N35,1)</f>
        <v>380.008</v>
      </c>
      <c r="X12" s="91">
        <f>INDEX('Day 1 Metallic Sights'!U$7:Y$107,Competitors!N35,2)</f>
        <v>370.007</v>
      </c>
      <c r="Y12" s="91">
        <f>INDEX('Day 1 Metallic Sights'!U$7:Y$107,Competitors!N35,3)</f>
        <v>379.004</v>
      </c>
      <c r="Z12" s="91">
        <f>INDEX('Day 1 Metallic Sights'!U$7:Y$107,Competitors!N35,4)</f>
        <v>375.009</v>
      </c>
      <c r="AA12" s="91">
        <f>INDEX('Day 1 Metallic Sights'!U$7:Y$107,Competitors!N35,5)</f>
        <v>1504.028</v>
      </c>
    </row>
    <row r="13" spans="1:27" ht="18" customHeight="1">
      <c r="A13" s="27"/>
      <c r="B13" s="41">
        <f>Competitors!C36</f>
        <v>106</v>
      </c>
      <c r="C13" s="7" t="str">
        <f>Competitors!D36</f>
        <v>Jeffrey J Morin</v>
      </c>
      <c r="D13" s="7" t="str">
        <f>Competitors!E36</f>
        <v>Junior</v>
      </c>
      <c r="E13" s="42" t="str">
        <f>Competitors!F36</f>
        <v>Marksman</v>
      </c>
      <c r="G13" s="35">
        <f>INDEX('Day 1 Metallic Sights'!E$7:G$107,Competitors!N36,1)</f>
        <v>195.005</v>
      </c>
      <c r="H13" s="35">
        <f>INDEX('Day 1 Metallic Sights'!E$7:G$107,Competitors!N36,2)</f>
        <v>194.005</v>
      </c>
      <c r="I13" s="35">
        <f>INDEX('Day 1 Metallic Sights'!E$7:G$107,Competitors!N36,3)</f>
        <v>389.01</v>
      </c>
      <c r="K13" s="35">
        <f>INDEX('Day 1 Metallic Sights'!I$7:K$107,Competitors!N36,1)</f>
        <v>195.005</v>
      </c>
      <c r="L13" s="35">
        <f>INDEX('Day 1 Metallic Sights'!I$7:K$107,Competitors!N36,2)</f>
        <v>197.01</v>
      </c>
      <c r="M13" s="35">
        <f>INDEX('Day 1 Metallic Sights'!I$7:K$107,Competitors!N36,3)</f>
        <v>392.015</v>
      </c>
      <c r="O13" s="35">
        <f>INDEX('Day 1 Metallic Sights'!M$7:O$107,Competitors!N36,1)</f>
        <v>197.006</v>
      </c>
      <c r="P13" s="35">
        <f>INDEX('Day 1 Metallic Sights'!M$7:O$107,Competitors!N36,2)</f>
        <v>194.005</v>
      </c>
      <c r="Q13" s="35">
        <f>INDEX('Day 1 Metallic Sights'!M$7:O$107,Competitors!N36,3)</f>
        <v>391.01099999999997</v>
      </c>
      <c r="S13" s="35">
        <f>INDEX('Day 1 Metallic Sights'!Q$7:S$107,Competitors!N36,1)</f>
        <v>198.009</v>
      </c>
      <c r="T13" s="35">
        <f>INDEX('Day 1 Metallic Sights'!Q$7:S$107,Competitors!N36,2)</f>
        <v>194.007</v>
      </c>
      <c r="U13" s="35">
        <f>INDEX('Day 1 Metallic Sights'!Q$7:S$107,Competitors!N36,3)</f>
        <v>392.01599999999996</v>
      </c>
      <c r="W13" s="35">
        <f>INDEX('Day 1 Metallic Sights'!U$7:Y$107,Competitors!N36,1)</f>
        <v>389.01</v>
      </c>
      <c r="X13" s="35">
        <f>INDEX('Day 1 Metallic Sights'!U$7:Y$107,Competitors!N36,2)</f>
        <v>392.015</v>
      </c>
      <c r="Y13" s="35">
        <f>INDEX('Day 1 Metallic Sights'!U$7:Y$107,Competitors!N36,3)</f>
        <v>391.01099999999997</v>
      </c>
      <c r="Z13" s="35">
        <f>INDEX('Day 1 Metallic Sights'!U$7:Y$107,Competitors!N36,4)</f>
        <v>392.01599999999996</v>
      </c>
      <c r="AA13" s="35">
        <f>INDEX('Day 1 Metallic Sights'!U$7:Y$107,Competitors!N36,5)</f>
        <v>1564.0520000000001</v>
      </c>
    </row>
    <row r="14" spans="1:27" ht="18" customHeight="1">
      <c r="A14" s="27"/>
      <c r="B14" s="88">
        <f>Competitors!C37</f>
        <v>107</v>
      </c>
      <c r="C14" s="89" t="str">
        <f>Competitors!D37</f>
        <v>Kristin Torento</v>
      </c>
      <c r="D14" s="89" t="str">
        <f>Competitors!E37</f>
        <v>Junior</v>
      </c>
      <c r="E14" s="90" t="str">
        <f>Competitors!F37</f>
        <v>Expert</v>
      </c>
      <c r="G14" s="91">
        <f>INDEX('Day 1 Metallic Sights'!E$7:G$107,Competitors!N37,1)</f>
        <v>200.016</v>
      </c>
      <c r="H14" s="91">
        <f>INDEX('Day 1 Metallic Sights'!E$7:G$107,Competitors!N37,2)</f>
        <v>199.011</v>
      </c>
      <c r="I14" s="91">
        <f>INDEX('Day 1 Metallic Sights'!E$7:G$107,Competitors!N37,3)</f>
        <v>399.027</v>
      </c>
      <c r="K14" s="91">
        <f>INDEX('Day 1 Metallic Sights'!I$7:K$107,Competitors!N37,1)</f>
        <v>197.009</v>
      </c>
      <c r="L14" s="91">
        <f>INDEX('Day 1 Metallic Sights'!I$7:K$107,Competitors!N37,2)</f>
        <v>196.01</v>
      </c>
      <c r="M14" s="91">
        <f>INDEX('Day 1 Metallic Sights'!I$7:K$107,Competitors!N37,3)</f>
        <v>393.019</v>
      </c>
      <c r="O14" s="91">
        <f>INDEX('Day 1 Metallic Sights'!M$7:O$107,Competitors!N37,1)</f>
        <v>196.009</v>
      </c>
      <c r="P14" s="91">
        <f>INDEX('Day 1 Metallic Sights'!M$7:O$107,Competitors!N37,2)</f>
        <v>196.005</v>
      </c>
      <c r="Q14" s="91">
        <f>INDEX('Day 1 Metallic Sights'!M$7:O$107,Competitors!N37,3)</f>
        <v>392.014</v>
      </c>
      <c r="S14" s="91">
        <f>INDEX('Day 1 Metallic Sights'!Q$7:S$107,Competitors!N37,1)</f>
        <v>197.013</v>
      </c>
      <c r="T14" s="91">
        <f>INDEX('Day 1 Metallic Sights'!Q$7:S$107,Competitors!N37,2)</f>
        <v>196.008</v>
      </c>
      <c r="U14" s="91">
        <f>INDEX('Day 1 Metallic Sights'!Q$7:S$107,Competitors!N37,3)</f>
        <v>393.021</v>
      </c>
      <c r="W14" s="91">
        <f>INDEX('Day 1 Metallic Sights'!U$7:Y$107,Competitors!N37,1)</f>
        <v>399.027</v>
      </c>
      <c r="X14" s="91">
        <f>INDEX('Day 1 Metallic Sights'!U$7:Y$107,Competitors!N37,2)</f>
        <v>393.019</v>
      </c>
      <c r="Y14" s="91">
        <f>INDEX('Day 1 Metallic Sights'!U$7:Y$107,Competitors!N37,3)</f>
        <v>392.014</v>
      </c>
      <c r="Z14" s="91">
        <f>INDEX('Day 1 Metallic Sights'!U$7:Y$107,Competitors!N37,4)</f>
        <v>393.021</v>
      </c>
      <c r="AA14" s="91">
        <f>INDEX('Day 1 Metallic Sights'!U$7:Y$107,Competitors!N37,5)</f>
        <v>1577.081</v>
      </c>
    </row>
    <row r="15" spans="1:27" ht="18" customHeight="1">
      <c r="A15" s="27"/>
      <c r="B15" s="41">
        <f>Competitors!C38</f>
        <v>108</v>
      </c>
      <c r="C15" s="7" t="str">
        <f>Competitors!D38</f>
        <v>Megan Polonsky</v>
      </c>
      <c r="D15" s="7" t="str">
        <f>Competitors!E38</f>
        <v>Intermediate Jr</v>
      </c>
      <c r="E15" s="42" t="str">
        <f>Competitors!F38</f>
        <v>Sharpshooter</v>
      </c>
      <c r="G15" s="35">
        <f>INDEX('Day 1 Metallic Sights'!E$7:G$107,Competitors!N38,1)</f>
        <v>198.01</v>
      </c>
      <c r="H15" s="35">
        <f>INDEX('Day 1 Metallic Sights'!E$7:G$107,Competitors!N38,2)</f>
        <v>198.009</v>
      </c>
      <c r="I15" s="35">
        <f>INDEX('Day 1 Metallic Sights'!E$7:G$107,Competitors!N38,3)</f>
        <v>396.019</v>
      </c>
      <c r="K15" s="35">
        <f>INDEX('Day 1 Metallic Sights'!I$7:K$107,Competitors!N38,1)</f>
        <v>197.007</v>
      </c>
      <c r="L15" s="35">
        <f>INDEX('Day 1 Metallic Sights'!I$7:K$107,Competitors!N38,2)</f>
        <v>198.012</v>
      </c>
      <c r="M15" s="35">
        <f>INDEX('Day 1 Metallic Sights'!I$7:K$107,Competitors!N38,3)</f>
        <v>395.019</v>
      </c>
      <c r="O15" s="35">
        <f>INDEX('Day 1 Metallic Sights'!M$7:O$107,Competitors!N38,1)</f>
        <v>199.009</v>
      </c>
      <c r="P15" s="35">
        <f>INDEX('Day 1 Metallic Sights'!M$7:O$107,Competitors!N38,2)</f>
        <v>198.008</v>
      </c>
      <c r="Q15" s="35">
        <f>INDEX('Day 1 Metallic Sights'!M$7:O$107,Competitors!N38,3)</f>
        <v>397.017</v>
      </c>
      <c r="S15" s="35">
        <f>INDEX('Day 1 Metallic Sights'!Q$7:S$107,Competitors!N38,1)</f>
        <v>196.009</v>
      </c>
      <c r="T15" s="35">
        <f>INDEX('Day 1 Metallic Sights'!Q$7:S$107,Competitors!N38,2)</f>
        <v>194.004</v>
      </c>
      <c r="U15" s="35">
        <f>INDEX('Day 1 Metallic Sights'!Q$7:S$107,Competitors!N38,3)</f>
        <v>390.013</v>
      </c>
      <c r="W15" s="35">
        <f>INDEX('Day 1 Metallic Sights'!U$7:Y$107,Competitors!N38,1)</f>
        <v>396.019</v>
      </c>
      <c r="X15" s="35">
        <f>INDEX('Day 1 Metallic Sights'!U$7:Y$107,Competitors!N38,2)</f>
        <v>395.019</v>
      </c>
      <c r="Y15" s="35">
        <f>INDEX('Day 1 Metallic Sights'!U$7:Y$107,Competitors!N38,3)</f>
        <v>397.017</v>
      </c>
      <c r="Z15" s="35">
        <f>INDEX('Day 1 Metallic Sights'!U$7:Y$107,Competitors!N38,4)</f>
        <v>390.013</v>
      </c>
      <c r="AA15" s="35">
        <f>INDEX('Day 1 Metallic Sights'!U$7:Y$107,Competitors!N38,5)</f>
        <v>1578.068</v>
      </c>
    </row>
    <row r="16" spans="1:27" ht="18" customHeight="1">
      <c r="A16" s="27"/>
      <c r="B16" s="88">
        <f>Competitors!C39</f>
        <v>109</v>
      </c>
      <c r="C16" s="89" t="str">
        <f>Competitors!D39</f>
        <v>Erik Johnson</v>
      </c>
      <c r="D16" s="89" t="str">
        <f>Competitors!E39</f>
        <v>Sub Junior</v>
      </c>
      <c r="E16" s="90" t="str">
        <f>Competitors!F39</f>
        <v>Marksman</v>
      </c>
      <c r="G16" s="91">
        <f>INDEX('Day 1 Metallic Sights'!E$7:G$107,Competitors!N39,1)</f>
        <v>196.009</v>
      </c>
      <c r="H16" s="91">
        <f>INDEX('Day 1 Metallic Sights'!E$7:G$107,Competitors!N39,2)</f>
        <v>195.009</v>
      </c>
      <c r="I16" s="91">
        <f>INDEX('Day 1 Metallic Sights'!E$7:G$107,Competitors!N39,3)</f>
        <v>391.018</v>
      </c>
      <c r="K16" s="91">
        <f>INDEX('Day 1 Metallic Sights'!I$7:K$107,Competitors!N39,1)</f>
        <v>191.003</v>
      </c>
      <c r="L16" s="91">
        <f>INDEX('Day 1 Metallic Sights'!I$7:K$107,Competitors!N39,2)</f>
        <v>189.004</v>
      </c>
      <c r="M16" s="91">
        <f>INDEX('Day 1 Metallic Sights'!I$7:K$107,Competitors!N39,3)</f>
        <v>380.00699999999995</v>
      </c>
      <c r="O16" s="91">
        <f>INDEX('Day 1 Metallic Sights'!M$7:O$107,Competitors!N39,1)</f>
        <v>193.004</v>
      </c>
      <c r="P16" s="91">
        <f>INDEX('Day 1 Metallic Sights'!M$7:O$107,Competitors!N39,2)</f>
        <v>189.005</v>
      </c>
      <c r="Q16" s="91">
        <f>INDEX('Day 1 Metallic Sights'!M$7:O$107,Competitors!N39,3)</f>
        <v>382.009</v>
      </c>
      <c r="S16" s="91">
        <f>INDEX('Day 1 Metallic Sights'!Q$7:S$107,Competitors!N39,1)</f>
        <v>189.006</v>
      </c>
      <c r="T16" s="91">
        <f>INDEX('Day 1 Metallic Sights'!Q$7:S$107,Competitors!N39,2)</f>
        <v>193.004</v>
      </c>
      <c r="U16" s="91">
        <f>INDEX('Day 1 Metallic Sights'!Q$7:S$107,Competitors!N39,3)</f>
        <v>382.01</v>
      </c>
      <c r="W16" s="91">
        <f>INDEX('Day 1 Metallic Sights'!U$7:Y$107,Competitors!N39,1)</f>
        <v>391.018</v>
      </c>
      <c r="X16" s="91">
        <f>INDEX('Day 1 Metallic Sights'!U$7:Y$107,Competitors!N39,2)</f>
        <v>380.00699999999995</v>
      </c>
      <c r="Y16" s="91">
        <f>INDEX('Day 1 Metallic Sights'!U$7:Y$107,Competitors!N39,3)</f>
        <v>382.009</v>
      </c>
      <c r="Z16" s="91">
        <f>INDEX('Day 1 Metallic Sights'!U$7:Y$107,Competitors!N39,4)</f>
        <v>382.01</v>
      </c>
      <c r="AA16" s="91">
        <f>INDEX('Day 1 Metallic Sights'!U$7:Y$107,Competitors!N39,5)</f>
        <v>1535.0439999999999</v>
      </c>
    </row>
    <row r="17" spans="1:27" ht="18" customHeight="1">
      <c r="A17" s="27"/>
      <c r="B17" s="41">
        <f>Competitors!C40</f>
        <v>110</v>
      </c>
      <c r="C17" s="7" t="str">
        <f>Competitors!D40</f>
        <v>Amy Roderer</v>
      </c>
      <c r="D17" s="7" t="str">
        <f>Competitors!E40</f>
        <v>Junior</v>
      </c>
      <c r="E17" s="42" t="str">
        <f>Competitors!F40</f>
        <v>Expert</v>
      </c>
      <c r="G17" s="35">
        <f>INDEX('Day 1 Metallic Sights'!E$7:G$107,Competitors!N40,1)</f>
        <v>196.006</v>
      </c>
      <c r="H17" s="35">
        <f>INDEX('Day 1 Metallic Sights'!E$7:G$107,Competitors!N40,2)</f>
        <v>199.012</v>
      </c>
      <c r="I17" s="35">
        <f>INDEX('Day 1 Metallic Sights'!E$7:G$107,Competitors!N40,3)</f>
        <v>395.01800000000003</v>
      </c>
      <c r="K17" s="35">
        <f>INDEX('Day 1 Metallic Sights'!I$7:K$107,Competitors!N40,1)</f>
        <v>196.01</v>
      </c>
      <c r="L17" s="35">
        <f>INDEX('Day 1 Metallic Sights'!I$7:K$107,Competitors!N40,2)</f>
        <v>197.012</v>
      </c>
      <c r="M17" s="35">
        <f>INDEX('Day 1 Metallic Sights'!I$7:K$107,Competitors!N40,3)</f>
        <v>393.022</v>
      </c>
      <c r="O17" s="35">
        <f>INDEX('Day 1 Metallic Sights'!M$7:O$107,Competitors!N40,1)</f>
        <v>199.014</v>
      </c>
      <c r="P17" s="35">
        <f>INDEX('Day 1 Metallic Sights'!M$7:O$107,Competitors!N40,2)</f>
        <v>198.011</v>
      </c>
      <c r="Q17" s="35">
        <f>INDEX('Day 1 Metallic Sights'!M$7:O$107,Competitors!N40,3)</f>
        <v>397.025</v>
      </c>
      <c r="S17" s="35">
        <f>INDEX('Day 1 Metallic Sights'!Q$7:S$107,Competitors!N40,1)</f>
        <v>198.012</v>
      </c>
      <c r="T17" s="35">
        <f>INDEX('Day 1 Metallic Sights'!Q$7:S$107,Competitors!N40,2)</f>
        <v>196.01</v>
      </c>
      <c r="U17" s="35">
        <f>INDEX('Day 1 Metallic Sights'!Q$7:S$107,Competitors!N40,3)</f>
        <v>394.022</v>
      </c>
      <c r="W17" s="35">
        <f>INDEX('Day 1 Metallic Sights'!U$7:Y$107,Competitors!N40,1)</f>
        <v>395.01800000000003</v>
      </c>
      <c r="X17" s="35">
        <f>INDEX('Day 1 Metallic Sights'!U$7:Y$107,Competitors!N40,2)</f>
        <v>393.022</v>
      </c>
      <c r="Y17" s="35">
        <f>INDEX('Day 1 Metallic Sights'!U$7:Y$107,Competitors!N40,3)</f>
        <v>397.025</v>
      </c>
      <c r="Z17" s="35">
        <f>INDEX('Day 1 Metallic Sights'!U$7:Y$107,Competitors!N40,4)</f>
        <v>394.022</v>
      </c>
      <c r="AA17" s="35">
        <f>INDEX('Day 1 Metallic Sights'!U$7:Y$107,Competitors!N40,5)</f>
        <v>1579.087</v>
      </c>
    </row>
    <row r="18" spans="1:27" ht="18" customHeight="1">
      <c r="A18" s="27"/>
      <c r="B18" s="88">
        <f>Competitors!C41</f>
        <v>111</v>
      </c>
      <c r="C18" s="89" t="str">
        <f>Competitors!D41</f>
        <v>Robert Lynn</v>
      </c>
      <c r="D18" s="89" t="str">
        <f>Competitors!E41</f>
        <v>Open</v>
      </c>
      <c r="E18" s="90" t="str">
        <f>Competitors!F41</f>
        <v>Master</v>
      </c>
      <c r="G18" s="91">
        <f>INDEX('Day 1 Metallic Sights'!E$7:G$107,Competitors!N41,1)</f>
        <v>199.01</v>
      </c>
      <c r="H18" s="91">
        <f>INDEX('Day 1 Metallic Sights'!E$7:G$107,Competitors!N41,2)</f>
        <v>200.014</v>
      </c>
      <c r="I18" s="91">
        <f>INDEX('Day 1 Metallic Sights'!E$7:G$107,Competitors!N41,3)</f>
        <v>399.024</v>
      </c>
      <c r="K18" s="91">
        <f>INDEX('Day 1 Metallic Sights'!I$7:K$107,Competitors!N41,1)</f>
        <v>198.015</v>
      </c>
      <c r="L18" s="91">
        <f>INDEX('Day 1 Metallic Sights'!I$7:K$107,Competitors!N41,2)</f>
        <v>198.01</v>
      </c>
      <c r="M18" s="91">
        <f>INDEX('Day 1 Metallic Sights'!I$7:K$107,Competitors!N41,3)</f>
        <v>396.025</v>
      </c>
      <c r="O18" s="91">
        <f>INDEX('Day 1 Metallic Sights'!M$7:O$107,Competitors!N41,1)</f>
        <v>200.015</v>
      </c>
      <c r="P18" s="91">
        <f>INDEX('Day 1 Metallic Sights'!M$7:O$107,Competitors!N41,2)</f>
        <v>195.007</v>
      </c>
      <c r="Q18" s="91">
        <f>INDEX('Day 1 Metallic Sights'!M$7:O$107,Competitors!N41,3)</f>
        <v>395.022</v>
      </c>
      <c r="S18" s="91">
        <f>INDEX('Day 1 Metallic Sights'!Q$7:S$107,Competitors!N41,1)</f>
        <v>198.009</v>
      </c>
      <c r="T18" s="91">
        <f>INDEX('Day 1 Metallic Sights'!Q$7:S$107,Competitors!N41,2)</f>
        <v>197.013</v>
      </c>
      <c r="U18" s="91">
        <f>INDEX('Day 1 Metallic Sights'!Q$7:S$107,Competitors!N41,3)</f>
        <v>395.022</v>
      </c>
      <c r="W18" s="91">
        <f>INDEX('Day 1 Metallic Sights'!U$7:Y$107,Competitors!N41,1)</f>
        <v>399.024</v>
      </c>
      <c r="X18" s="91">
        <f>INDEX('Day 1 Metallic Sights'!U$7:Y$107,Competitors!N41,2)</f>
        <v>396.025</v>
      </c>
      <c r="Y18" s="91">
        <f>INDEX('Day 1 Metallic Sights'!U$7:Y$107,Competitors!N41,3)</f>
        <v>395.022</v>
      </c>
      <c r="Z18" s="91">
        <f>INDEX('Day 1 Metallic Sights'!U$7:Y$107,Competitors!N41,4)</f>
        <v>395.022</v>
      </c>
      <c r="AA18" s="91">
        <f>INDEX('Day 1 Metallic Sights'!U$7:Y$107,Competitors!N41,5)</f>
        <v>1585.0929999999998</v>
      </c>
    </row>
    <row r="19" spans="1:27" ht="18" customHeight="1">
      <c r="A19" s="27"/>
      <c r="B19" s="41">
        <f>Competitors!C42</f>
        <v>112</v>
      </c>
      <c r="C19" s="7" t="str">
        <f>Competitors!D42</f>
        <v>Kim Coffey</v>
      </c>
      <c r="D19" s="7" t="str">
        <f>Competitors!E42</f>
        <v>Junior</v>
      </c>
      <c r="E19" s="42" t="str">
        <f>Competitors!F42</f>
        <v>Expert</v>
      </c>
      <c r="G19" s="35">
        <f>INDEX('Day 1 Metallic Sights'!E$7:G$107,Competitors!N42,1)</f>
        <v>199.01</v>
      </c>
      <c r="H19" s="35">
        <f>INDEX('Day 1 Metallic Sights'!E$7:G$107,Competitors!N42,2)</f>
        <v>200.013</v>
      </c>
      <c r="I19" s="35">
        <f>INDEX('Day 1 Metallic Sights'!E$7:G$107,Competitors!N42,3)</f>
        <v>399.023</v>
      </c>
      <c r="K19" s="35">
        <f>INDEX('Day 1 Metallic Sights'!I$7:K$107,Competitors!N42,1)</f>
        <v>198.009</v>
      </c>
      <c r="L19" s="35">
        <f>INDEX('Day 1 Metallic Sights'!I$7:K$107,Competitors!N42,2)</f>
        <v>198.008</v>
      </c>
      <c r="M19" s="35">
        <f>INDEX('Day 1 Metallic Sights'!I$7:K$107,Competitors!N42,3)</f>
        <v>396.017</v>
      </c>
      <c r="O19" s="35">
        <f>INDEX('Day 1 Metallic Sights'!M$7:O$107,Competitors!N42,1)</f>
        <v>199.014</v>
      </c>
      <c r="P19" s="35">
        <f>INDEX('Day 1 Metallic Sights'!M$7:O$107,Competitors!N42,2)</f>
        <v>199.006</v>
      </c>
      <c r="Q19" s="35">
        <f>INDEX('Day 1 Metallic Sights'!M$7:O$107,Competitors!N42,3)</f>
        <v>398.02</v>
      </c>
      <c r="S19" s="35">
        <f>INDEX('Day 1 Metallic Sights'!Q$7:S$107,Competitors!N42,1)</f>
        <v>197.009</v>
      </c>
      <c r="T19" s="35">
        <f>INDEX('Day 1 Metallic Sights'!Q$7:S$107,Competitors!N42,2)</f>
        <v>197.005</v>
      </c>
      <c r="U19" s="35">
        <f>INDEX('Day 1 Metallic Sights'!Q$7:S$107,Competitors!N42,3)</f>
        <v>394.014</v>
      </c>
      <c r="W19" s="35">
        <f>INDEX('Day 1 Metallic Sights'!U$7:Y$107,Competitors!N42,1)</f>
        <v>399.023</v>
      </c>
      <c r="X19" s="35">
        <f>INDEX('Day 1 Metallic Sights'!U$7:Y$107,Competitors!N42,2)</f>
        <v>396.017</v>
      </c>
      <c r="Y19" s="35">
        <f>INDEX('Day 1 Metallic Sights'!U$7:Y$107,Competitors!N42,3)</f>
        <v>398.02</v>
      </c>
      <c r="Z19" s="35">
        <f>INDEX('Day 1 Metallic Sights'!U$7:Y$107,Competitors!N42,4)</f>
        <v>394.014</v>
      </c>
      <c r="AA19" s="35">
        <f>INDEX('Day 1 Metallic Sights'!U$7:Y$107,Competitors!N42,5)</f>
        <v>1587.074</v>
      </c>
    </row>
    <row r="20" spans="1:27" ht="18" customHeight="1">
      <c r="A20" s="27"/>
      <c r="B20" s="88">
        <f>Competitors!C43</f>
        <v>113</v>
      </c>
      <c r="C20" s="89" t="str">
        <f>Competitors!D43</f>
        <v>Michele Makucevich</v>
      </c>
      <c r="D20" s="89" t="str">
        <f>Competitors!E43</f>
        <v>Open</v>
      </c>
      <c r="E20" s="90" t="str">
        <f>Competitors!F43</f>
        <v>Master</v>
      </c>
      <c r="G20" s="91">
        <f>INDEX('Day 1 Metallic Sights'!E$7:G$107,Competitors!N43,1)</f>
        <v>199.011</v>
      </c>
      <c r="H20" s="91">
        <f>INDEX('Day 1 Metallic Sights'!E$7:G$107,Competitors!N43,2)</f>
        <v>199.011</v>
      </c>
      <c r="I20" s="91">
        <f>INDEX('Day 1 Metallic Sights'!E$7:G$107,Competitors!N43,3)</f>
        <v>398.022</v>
      </c>
      <c r="K20" s="91">
        <f>INDEX('Day 1 Metallic Sights'!I$7:K$107,Competitors!N43,1)</f>
        <v>199.012</v>
      </c>
      <c r="L20" s="91">
        <f>INDEX('Day 1 Metallic Sights'!I$7:K$107,Competitors!N43,2)</f>
        <v>197.01</v>
      </c>
      <c r="M20" s="91">
        <f>INDEX('Day 1 Metallic Sights'!I$7:K$107,Competitors!N43,3)</f>
        <v>396.022</v>
      </c>
      <c r="O20" s="91">
        <f>INDEX('Day 1 Metallic Sights'!M$7:O$107,Competitors!N43,1)</f>
        <v>200.014</v>
      </c>
      <c r="P20" s="91">
        <f>INDEX('Day 1 Metallic Sights'!M$7:O$107,Competitors!N43,2)</f>
        <v>196.011</v>
      </c>
      <c r="Q20" s="91">
        <f>INDEX('Day 1 Metallic Sights'!M$7:O$107,Competitors!N43,3)</f>
        <v>396.025</v>
      </c>
      <c r="S20" s="91">
        <f>INDEX('Day 1 Metallic Sights'!Q$7:S$107,Competitors!N43,1)</f>
        <v>196.007</v>
      </c>
      <c r="T20" s="91">
        <f>INDEX('Day 1 Metallic Sights'!Q$7:S$107,Competitors!N43,2)</f>
        <v>198.012</v>
      </c>
      <c r="U20" s="91">
        <f>INDEX('Day 1 Metallic Sights'!Q$7:S$107,Competitors!N43,3)</f>
        <v>394.019</v>
      </c>
      <c r="W20" s="91">
        <f>INDEX('Day 1 Metallic Sights'!U$7:Y$107,Competitors!N43,1)</f>
        <v>398.022</v>
      </c>
      <c r="X20" s="91">
        <f>INDEX('Day 1 Metallic Sights'!U$7:Y$107,Competitors!N43,2)</f>
        <v>396.022</v>
      </c>
      <c r="Y20" s="91">
        <f>INDEX('Day 1 Metallic Sights'!U$7:Y$107,Competitors!N43,3)</f>
        <v>396.025</v>
      </c>
      <c r="Z20" s="91">
        <f>INDEX('Day 1 Metallic Sights'!U$7:Y$107,Competitors!N43,4)</f>
        <v>394.019</v>
      </c>
      <c r="AA20" s="91">
        <f>INDEX('Day 1 Metallic Sights'!U$7:Y$107,Competitors!N43,5)</f>
        <v>1584.088</v>
      </c>
    </row>
    <row r="21" spans="1:27" ht="18" customHeight="1">
      <c r="A21" s="27"/>
      <c r="B21" s="41">
        <f>Competitors!C44</f>
        <v>114</v>
      </c>
      <c r="C21" s="7" t="str">
        <f>Competitors!D44</f>
        <v>Brian Jylkka</v>
      </c>
      <c r="D21" s="7" t="str">
        <f>Competitors!E44</f>
        <v>Intermediate Jr</v>
      </c>
      <c r="E21" s="42" t="str">
        <f>Competitors!F44</f>
        <v>Expert</v>
      </c>
      <c r="G21" s="35">
        <f>INDEX('Day 1 Metallic Sights'!E$7:G$107,Competitors!N44,1)</f>
        <v>200.018</v>
      </c>
      <c r="H21" s="35">
        <f>INDEX('Day 1 Metallic Sights'!E$7:G$107,Competitors!N44,2)</f>
        <v>200.013</v>
      </c>
      <c r="I21" s="35">
        <f>INDEX('Day 1 Metallic Sights'!E$7:G$107,Competitors!N44,3)</f>
        <v>400.031</v>
      </c>
      <c r="K21" s="35">
        <f>INDEX('Day 1 Metallic Sights'!I$7:K$107,Competitors!N44,1)</f>
        <v>199.011</v>
      </c>
      <c r="L21" s="35">
        <f>INDEX('Day 1 Metallic Sights'!I$7:K$107,Competitors!N44,2)</f>
        <v>197.012</v>
      </c>
      <c r="M21" s="35">
        <f>INDEX('Day 1 Metallic Sights'!I$7:K$107,Competitors!N44,3)</f>
        <v>396.023</v>
      </c>
      <c r="O21" s="35">
        <f>INDEX('Day 1 Metallic Sights'!M$7:O$107,Competitors!N44,1)</f>
        <v>198.012</v>
      </c>
      <c r="P21" s="35">
        <f>INDEX('Day 1 Metallic Sights'!M$7:O$107,Competitors!N44,2)</f>
        <v>197.005</v>
      </c>
      <c r="Q21" s="35">
        <f>INDEX('Day 1 Metallic Sights'!M$7:O$107,Competitors!N44,3)</f>
        <v>395.017</v>
      </c>
      <c r="S21" s="35">
        <f>INDEX('Day 1 Metallic Sights'!Q$7:S$107,Competitors!N44,1)</f>
        <v>197.007</v>
      </c>
      <c r="T21" s="35">
        <f>INDEX('Day 1 Metallic Sights'!Q$7:S$107,Competitors!N44,2)</f>
        <v>200.007</v>
      </c>
      <c r="U21" s="35">
        <f>INDEX('Day 1 Metallic Sights'!Q$7:S$107,Competitors!N44,3)</f>
        <v>397.014</v>
      </c>
      <c r="W21" s="35">
        <f>INDEX('Day 1 Metallic Sights'!U$7:Y$107,Competitors!N44,1)</f>
        <v>400.031</v>
      </c>
      <c r="X21" s="35">
        <f>INDEX('Day 1 Metallic Sights'!U$7:Y$107,Competitors!N44,2)</f>
        <v>396.023</v>
      </c>
      <c r="Y21" s="35">
        <f>INDEX('Day 1 Metallic Sights'!U$7:Y$107,Competitors!N44,3)</f>
        <v>395.017</v>
      </c>
      <c r="Z21" s="35">
        <f>INDEX('Day 1 Metallic Sights'!U$7:Y$107,Competitors!N44,4)</f>
        <v>397.014</v>
      </c>
      <c r="AA21" s="35">
        <f>INDEX('Day 1 Metallic Sights'!U$7:Y$107,Competitors!N44,5)</f>
        <v>1588.085</v>
      </c>
    </row>
    <row r="22" spans="1:27" ht="18" customHeight="1">
      <c r="A22" s="27"/>
      <c r="B22" s="88">
        <f>Competitors!C45</f>
        <v>115</v>
      </c>
      <c r="C22" s="89" t="str">
        <f>Competitors!D45</f>
        <v>Sarah Downing</v>
      </c>
      <c r="D22" s="89" t="str">
        <f>Competitors!E45</f>
        <v>Open</v>
      </c>
      <c r="E22" s="90" t="str">
        <f>Competitors!F45</f>
        <v>Expert</v>
      </c>
      <c r="G22" s="91">
        <f>INDEX('Day 1 Metallic Sights'!E$7:G$107,Competitors!N45,1)</f>
        <v>200.01</v>
      </c>
      <c r="H22" s="91">
        <f>INDEX('Day 1 Metallic Sights'!E$7:G$107,Competitors!N45,2)</f>
        <v>198.01</v>
      </c>
      <c r="I22" s="91">
        <f>INDEX('Day 1 Metallic Sights'!E$7:G$107,Competitors!N45,3)</f>
        <v>398.02</v>
      </c>
      <c r="K22" s="91">
        <f>INDEX('Day 1 Metallic Sights'!I$7:K$107,Competitors!N45,1)</f>
        <v>197.012</v>
      </c>
      <c r="L22" s="91">
        <f>INDEX('Day 1 Metallic Sights'!I$7:K$107,Competitors!N45,2)</f>
        <v>195.011</v>
      </c>
      <c r="M22" s="91">
        <f>INDEX('Day 1 Metallic Sights'!I$7:K$107,Competitors!N45,3)</f>
        <v>392.023</v>
      </c>
      <c r="O22" s="91">
        <f>INDEX('Day 1 Metallic Sights'!M$7:O$107,Competitors!N45,1)</f>
        <v>200.013</v>
      </c>
      <c r="P22" s="91">
        <f>INDEX('Day 1 Metallic Sights'!M$7:O$107,Competitors!N45,2)</f>
        <v>189.005</v>
      </c>
      <c r="Q22" s="91">
        <f>INDEX('Day 1 Metallic Sights'!M$7:O$107,Competitors!N45,3)</f>
        <v>389.01800000000003</v>
      </c>
      <c r="S22" s="91">
        <f>INDEX('Day 1 Metallic Sights'!Q$7:S$107,Competitors!N45,1)</f>
        <v>197.011</v>
      </c>
      <c r="T22" s="91">
        <f>INDEX('Day 1 Metallic Sights'!Q$7:S$107,Competitors!N45,2)</f>
        <v>196.008</v>
      </c>
      <c r="U22" s="91">
        <f>INDEX('Day 1 Metallic Sights'!Q$7:S$107,Competitors!N45,3)</f>
        <v>393.019</v>
      </c>
      <c r="W22" s="91">
        <f>INDEX('Day 1 Metallic Sights'!U$7:Y$107,Competitors!N45,1)</f>
        <v>398.02</v>
      </c>
      <c r="X22" s="91">
        <f>INDEX('Day 1 Metallic Sights'!U$7:Y$107,Competitors!N45,2)</f>
        <v>392.023</v>
      </c>
      <c r="Y22" s="91">
        <f>INDEX('Day 1 Metallic Sights'!U$7:Y$107,Competitors!N45,3)</f>
        <v>389.01800000000003</v>
      </c>
      <c r="Z22" s="91">
        <f>INDEX('Day 1 Metallic Sights'!U$7:Y$107,Competitors!N45,4)</f>
        <v>393.019</v>
      </c>
      <c r="AA22" s="91">
        <f>INDEX('Day 1 Metallic Sights'!U$7:Y$107,Competitors!N45,5)</f>
        <v>1572.0800000000002</v>
      </c>
    </row>
    <row r="23" spans="1:27" ht="18" customHeight="1">
      <c r="A23" s="27"/>
      <c r="B23" s="41">
        <f>Competitors!C46</f>
        <v>116</v>
      </c>
      <c r="C23" s="7" t="str">
        <f>Competitors!D46</f>
        <v>Danielle Makucevich</v>
      </c>
      <c r="D23" s="7" t="str">
        <f>Competitors!E46</f>
        <v>Sub Junior</v>
      </c>
      <c r="E23" s="42" t="str">
        <f>Competitors!F46</f>
        <v>Marksman</v>
      </c>
      <c r="G23" s="35">
        <f>INDEX('Day 1 Metallic Sights'!E$7:G$107,Competitors!N46,1)</f>
        <v>198.011</v>
      </c>
      <c r="H23" s="35">
        <f>INDEX('Day 1 Metallic Sights'!E$7:G$107,Competitors!N46,2)</f>
        <v>197.011</v>
      </c>
      <c r="I23" s="35">
        <f>INDEX('Day 1 Metallic Sights'!E$7:G$107,Competitors!N46,3)</f>
        <v>395.022</v>
      </c>
      <c r="K23" s="35">
        <f>INDEX('Day 1 Metallic Sights'!I$7:K$107,Competitors!N46,1)</f>
        <v>191.007</v>
      </c>
      <c r="L23" s="35">
        <f>INDEX('Day 1 Metallic Sights'!I$7:K$107,Competitors!N46,2)</f>
        <v>196.01</v>
      </c>
      <c r="M23" s="35">
        <f>INDEX('Day 1 Metallic Sights'!I$7:K$107,Competitors!N46,3)</f>
        <v>387.017</v>
      </c>
      <c r="O23" s="35">
        <f>INDEX('Day 1 Metallic Sights'!M$7:O$107,Competitors!N46,1)</f>
        <v>195.007</v>
      </c>
      <c r="P23" s="35">
        <f>INDEX('Day 1 Metallic Sights'!M$7:O$107,Competitors!N46,2)</f>
        <v>193.008</v>
      </c>
      <c r="Q23" s="35">
        <f>INDEX('Day 1 Metallic Sights'!M$7:O$107,Competitors!N46,3)</f>
        <v>388.015</v>
      </c>
      <c r="S23" s="35">
        <f>INDEX('Day 1 Metallic Sights'!Q$7:S$107,Competitors!N46,1)</f>
        <v>192.005</v>
      </c>
      <c r="T23" s="35">
        <f>INDEX('Day 1 Metallic Sights'!Q$7:S$107,Competitors!N46,2)</f>
        <v>197.008</v>
      </c>
      <c r="U23" s="35">
        <f>INDEX('Day 1 Metallic Sights'!Q$7:S$107,Competitors!N46,3)</f>
        <v>389.01300000000003</v>
      </c>
      <c r="W23" s="35">
        <f>INDEX('Day 1 Metallic Sights'!U$7:Y$107,Competitors!N46,1)</f>
        <v>395.022</v>
      </c>
      <c r="X23" s="35">
        <f>INDEX('Day 1 Metallic Sights'!U$7:Y$107,Competitors!N46,2)</f>
        <v>387.017</v>
      </c>
      <c r="Y23" s="35">
        <f>INDEX('Day 1 Metallic Sights'!U$7:Y$107,Competitors!N46,3)</f>
        <v>388.015</v>
      </c>
      <c r="Z23" s="35">
        <f>INDEX('Day 1 Metallic Sights'!U$7:Y$107,Competitors!N46,4)</f>
        <v>389.01300000000003</v>
      </c>
      <c r="AA23" s="35">
        <f>INDEX('Day 1 Metallic Sights'!U$7:Y$107,Competitors!N46,5)</f>
        <v>1559.067</v>
      </c>
    </row>
    <row r="24" spans="1:27" ht="18" customHeight="1">
      <c r="A24" s="27"/>
      <c r="B24" s="88">
        <f>Competitors!C47</f>
        <v>117</v>
      </c>
      <c r="C24" s="89" t="str">
        <f>Competitors!D47</f>
        <v>Rich Girvin</v>
      </c>
      <c r="D24" s="89" t="str">
        <f>Competitors!E47</f>
        <v>Open</v>
      </c>
      <c r="E24" s="90" t="str">
        <f>Competitors!F47</f>
        <v>Unclassified</v>
      </c>
      <c r="G24" s="91">
        <f>INDEX('Day 1 Metallic Sights'!E$7:G$107,Competitors!N47,1)</f>
        <v>0</v>
      </c>
      <c r="H24" s="91">
        <f>INDEX('Day 1 Metallic Sights'!E$7:G$107,Competitors!N47,2)</f>
        <v>0</v>
      </c>
      <c r="I24" s="91">
        <f>INDEX('Day 1 Metallic Sights'!E$7:G$107,Competitors!N47,3)</f>
        <v>0</v>
      </c>
      <c r="K24" s="91">
        <f>INDEX('Day 1 Metallic Sights'!I$7:K$107,Competitors!N47,1)</f>
        <v>0</v>
      </c>
      <c r="L24" s="91">
        <f>INDEX('Day 1 Metallic Sights'!I$7:K$107,Competitors!N47,2)</f>
        <v>0</v>
      </c>
      <c r="M24" s="91">
        <f>INDEX('Day 1 Metallic Sights'!I$7:K$107,Competitors!N47,3)</f>
        <v>0</v>
      </c>
      <c r="O24" s="91">
        <f>INDEX('Day 1 Metallic Sights'!M$7:O$107,Competitors!N47,1)</f>
        <v>0</v>
      </c>
      <c r="P24" s="91">
        <f>INDEX('Day 1 Metallic Sights'!M$7:O$107,Competitors!N47,2)</f>
        <v>0</v>
      </c>
      <c r="Q24" s="91">
        <f>INDEX('Day 1 Metallic Sights'!M$7:O$107,Competitors!N47,3)</f>
        <v>0</v>
      </c>
      <c r="S24" s="91">
        <f>INDEX('Day 1 Metallic Sights'!Q$7:S$107,Competitors!N47,1)</f>
        <v>0</v>
      </c>
      <c r="T24" s="91">
        <f>INDEX('Day 1 Metallic Sights'!Q$7:S$107,Competitors!N47,2)</f>
        <v>0</v>
      </c>
      <c r="U24" s="91">
        <f>INDEX('Day 1 Metallic Sights'!Q$7:S$107,Competitors!N47,3)</f>
        <v>0</v>
      </c>
      <c r="W24" s="91">
        <f>INDEX('Day 1 Metallic Sights'!U$7:Y$107,Competitors!N47,1)</f>
        <v>0</v>
      </c>
      <c r="X24" s="91">
        <f>INDEX('Day 1 Metallic Sights'!U$7:Y$107,Competitors!N47,2)</f>
        <v>0</v>
      </c>
      <c r="Y24" s="91">
        <f>INDEX('Day 1 Metallic Sights'!U$7:Y$107,Competitors!N47,3)</f>
        <v>0</v>
      </c>
      <c r="Z24" s="91">
        <f>INDEX('Day 1 Metallic Sights'!U$7:Y$107,Competitors!N47,4)</f>
        <v>0</v>
      </c>
      <c r="AA24" s="91">
        <f>INDEX('Day 1 Metallic Sights'!U$7:Y$107,Competitors!N47,5)</f>
        <v>0</v>
      </c>
    </row>
    <row r="25" spans="1:27" ht="18" customHeight="1">
      <c r="A25" s="27"/>
      <c r="B25" s="41">
        <f>Competitors!C48</f>
        <v>118</v>
      </c>
      <c r="C25" s="7" t="str">
        <f>Competitors!D48</f>
        <v>Leonard Remaly</v>
      </c>
      <c r="D25" s="7" t="str">
        <f>Competitors!E48</f>
        <v>Senior</v>
      </c>
      <c r="E25" s="42" t="str">
        <f>Competitors!F48</f>
        <v>Expert</v>
      </c>
      <c r="G25" s="35">
        <f>INDEX('Day 1 Metallic Sights'!E$7:G$107,Competitors!N48,1)</f>
        <v>199.012</v>
      </c>
      <c r="H25" s="35">
        <f>INDEX('Day 1 Metallic Sights'!E$7:G$107,Competitors!N48,2)</f>
        <v>198.009</v>
      </c>
      <c r="I25" s="35">
        <f>INDEX('Day 1 Metallic Sights'!E$7:G$107,Competitors!N48,3)</f>
        <v>397.02099999999996</v>
      </c>
      <c r="K25" s="35">
        <f>INDEX('Day 1 Metallic Sights'!I$7:K$107,Competitors!N48,1)</f>
        <v>200.015</v>
      </c>
      <c r="L25" s="35">
        <f>INDEX('Day 1 Metallic Sights'!I$7:K$107,Competitors!N48,2)</f>
        <v>198.01</v>
      </c>
      <c r="M25" s="35">
        <f>INDEX('Day 1 Metallic Sights'!I$7:K$107,Competitors!N48,3)</f>
        <v>398.025</v>
      </c>
      <c r="O25" s="35">
        <f>INDEX('Day 1 Metallic Sights'!M$7:O$107,Competitors!N48,1)</f>
        <v>200.01</v>
      </c>
      <c r="P25" s="35">
        <f>INDEX('Day 1 Metallic Sights'!M$7:O$107,Competitors!N48,2)</f>
        <v>197.007</v>
      </c>
      <c r="Q25" s="35">
        <f>INDEX('Day 1 Metallic Sights'!M$7:O$107,Competitors!N48,3)</f>
        <v>397.017</v>
      </c>
      <c r="S25" s="35">
        <f>INDEX('Day 1 Metallic Sights'!Q$7:S$107,Competitors!N48,1)</f>
        <v>200.011</v>
      </c>
      <c r="T25" s="35">
        <f>INDEX('Day 1 Metallic Sights'!Q$7:S$107,Competitors!N48,2)</f>
        <v>200.009</v>
      </c>
      <c r="U25" s="35">
        <f>INDEX('Day 1 Metallic Sights'!Q$7:S$107,Competitors!N48,3)</f>
        <v>400.02</v>
      </c>
      <c r="W25" s="35">
        <f>INDEX('Day 1 Metallic Sights'!U$7:Y$107,Competitors!N48,1)</f>
        <v>397.02099999999996</v>
      </c>
      <c r="X25" s="35">
        <f>INDEX('Day 1 Metallic Sights'!U$7:Y$107,Competitors!N48,2)</f>
        <v>398.025</v>
      </c>
      <c r="Y25" s="35">
        <f>INDEX('Day 1 Metallic Sights'!U$7:Y$107,Competitors!N48,3)</f>
        <v>397.017</v>
      </c>
      <c r="Z25" s="35">
        <f>INDEX('Day 1 Metallic Sights'!U$7:Y$107,Competitors!N48,4)</f>
        <v>400.02</v>
      </c>
      <c r="AA25" s="35">
        <f>INDEX('Day 1 Metallic Sights'!U$7:Y$107,Competitors!N48,5)</f>
        <v>1592.0829999999999</v>
      </c>
    </row>
    <row r="26" spans="1:27" ht="18" customHeight="1">
      <c r="A26" s="27"/>
      <c r="B26" s="88">
        <f>Competitors!C49</f>
        <v>119</v>
      </c>
      <c r="C26" s="89" t="str">
        <f>Competitors!D49</f>
        <v>Jeffrey Caron</v>
      </c>
      <c r="D26" s="89" t="str">
        <f>Competitors!E49</f>
        <v>Sub Junior</v>
      </c>
      <c r="E26" s="90" t="str">
        <f>Competitors!F49</f>
        <v>Marksman</v>
      </c>
      <c r="G26" s="91">
        <f>INDEX('Day 1 Metallic Sights'!E$7:G$107,Competitors!N49,1)</f>
        <v>193.003</v>
      </c>
      <c r="H26" s="91">
        <f>INDEX('Day 1 Metallic Sights'!E$7:G$107,Competitors!N49,2)</f>
        <v>193.002</v>
      </c>
      <c r="I26" s="91">
        <f>INDEX('Day 1 Metallic Sights'!E$7:G$107,Competitors!N49,3)</f>
        <v>386.005</v>
      </c>
      <c r="K26" s="91">
        <f>INDEX('Day 1 Metallic Sights'!I$7:K$107,Competitors!N49,1)</f>
        <v>183</v>
      </c>
      <c r="L26" s="91">
        <f>INDEX('Day 1 Metallic Sights'!I$7:K$107,Competitors!N49,2)</f>
        <v>189.005</v>
      </c>
      <c r="M26" s="91">
        <f>INDEX('Day 1 Metallic Sights'!I$7:K$107,Competitors!N49,3)</f>
        <v>372.005</v>
      </c>
      <c r="O26" s="91">
        <f>INDEX('Day 1 Metallic Sights'!M$7:O$107,Competitors!N49,1)</f>
        <v>195.007</v>
      </c>
      <c r="P26" s="91">
        <f>INDEX('Day 1 Metallic Sights'!M$7:O$107,Competitors!N49,2)</f>
        <v>196.01</v>
      </c>
      <c r="Q26" s="91">
        <f>INDEX('Day 1 Metallic Sights'!M$7:O$107,Competitors!N49,3)</f>
        <v>391.017</v>
      </c>
      <c r="S26" s="91">
        <f>INDEX('Day 1 Metallic Sights'!Q$7:S$107,Competitors!N49,1)</f>
        <v>195.004</v>
      </c>
      <c r="T26" s="91">
        <f>INDEX('Day 1 Metallic Sights'!Q$7:S$107,Competitors!N49,2)</f>
        <v>194.012</v>
      </c>
      <c r="U26" s="91">
        <f>INDEX('Day 1 Metallic Sights'!Q$7:S$107,Competitors!N49,3)</f>
        <v>389.01599999999996</v>
      </c>
      <c r="W26" s="91">
        <f>INDEX('Day 1 Metallic Sights'!U$7:Y$107,Competitors!N49,1)</f>
        <v>386.005</v>
      </c>
      <c r="X26" s="91">
        <f>INDEX('Day 1 Metallic Sights'!U$7:Y$107,Competitors!N49,2)</f>
        <v>372.005</v>
      </c>
      <c r="Y26" s="91">
        <f>INDEX('Day 1 Metallic Sights'!U$7:Y$107,Competitors!N49,3)</f>
        <v>391.017</v>
      </c>
      <c r="Z26" s="91">
        <f>INDEX('Day 1 Metallic Sights'!U$7:Y$107,Competitors!N49,4)</f>
        <v>389.01599999999996</v>
      </c>
      <c r="AA26" s="91">
        <f>INDEX('Day 1 Metallic Sights'!U$7:Y$107,Competitors!N49,5)</f>
        <v>1538.0430000000001</v>
      </c>
    </row>
    <row r="27" spans="1:27" ht="18" customHeight="1">
      <c r="A27" s="27"/>
      <c r="B27" s="41">
        <f>Competitors!C50</f>
        <v>120</v>
      </c>
      <c r="C27" s="7" t="str">
        <f>Competitors!D50</f>
        <v>Victoria Brown</v>
      </c>
      <c r="D27" s="7" t="str">
        <f>Competitors!E50</f>
        <v>Intermediate Jr</v>
      </c>
      <c r="E27" s="42" t="str">
        <f>Competitors!F50</f>
        <v>Expert</v>
      </c>
      <c r="G27" s="35">
        <f>INDEX('Day 1 Metallic Sights'!E$7:G$107,Competitors!N50,1)</f>
        <v>199.01</v>
      </c>
      <c r="H27" s="35">
        <f>INDEX('Day 1 Metallic Sights'!E$7:G$107,Competitors!N50,2)</f>
        <v>200.012</v>
      </c>
      <c r="I27" s="35">
        <f>INDEX('Day 1 Metallic Sights'!E$7:G$107,Competitors!N50,3)</f>
        <v>399.022</v>
      </c>
      <c r="K27" s="35">
        <f>INDEX('Day 1 Metallic Sights'!I$7:K$107,Competitors!N50,1)</f>
        <v>198.008</v>
      </c>
      <c r="L27" s="35">
        <f>INDEX('Day 1 Metallic Sights'!I$7:K$107,Competitors!N50,2)</f>
        <v>199.013</v>
      </c>
      <c r="M27" s="35">
        <f>INDEX('Day 1 Metallic Sights'!I$7:K$107,Competitors!N50,3)</f>
        <v>397.021</v>
      </c>
      <c r="O27" s="35">
        <f>INDEX('Day 1 Metallic Sights'!M$7:O$107,Competitors!N50,1)</f>
        <v>199.013</v>
      </c>
      <c r="P27" s="35">
        <f>INDEX('Day 1 Metallic Sights'!M$7:O$107,Competitors!N50,2)</f>
        <v>196.012</v>
      </c>
      <c r="Q27" s="35">
        <f>INDEX('Day 1 Metallic Sights'!M$7:O$107,Competitors!N50,3)</f>
        <v>395.025</v>
      </c>
      <c r="S27" s="35">
        <f>INDEX('Day 1 Metallic Sights'!Q$7:S$107,Competitors!N50,1)</f>
        <v>194.011</v>
      </c>
      <c r="T27" s="35">
        <f>INDEX('Day 1 Metallic Sights'!Q$7:S$107,Competitors!N50,2)</f>
        <v>196.011</v>
      </c>
      <c r="U27" s="35">
        <f>INDEX('Day 1 Metallic Sights'!Q$7:S$107,Competitors!N50,3)</f>
        <v>390.022</v>
      </c>
      <c r="W27" s="35">
        <f>INDEX('Day 1 Metallic Sights'!U$7:Y$107,Competitors!N50,1)</f>
        <v>399.022</v>
      </c>
      <c r="X27" s="35">
        <f>INDEX('Day 1 Metallic Sights'!U$7:Y$107,Competitors!N50,2)</f>
        <v>397.021</v>
      </c>
      <c r="Y27" s="35">
        <f>INDEX('Day 1 Metallic Sights'!U$7:Y$107,Competitors!N50,3)</f>
        <v>395.025</v>
      </c>
      <c r="Z27" s="35">
        <f>INDEX('Day 1 Metallic Sights'!U$7:Y$107,Competitors!N50,4)</f>
        <v>390.022</v>
      </c>
      <c r="AA27" s="35">
        <f>INDEX('Day 1 Metallic Sights'!U$7:Y$107,Competitors!N50,5)</f>
        <v>1581.09</v>
      </c>
    </row>
    <row r="28" spans="1:27" ht="18" customHeight="1">
      <c r="A28" s="27"/>
      <c r="B28" s="88">
        <f>Competitors!C51</f>
        <v>121</v>
      </c>
      <c r="C28" s="89" t="str">
        <f>Competitors!D51</f>
        <v>Ricky Freitas</v>
      </c>
      <c r="D28" s="89" t="str">
        <f>Competitors!E51</f>
        <v>Intermediate Jr</v>
      </c>
      <c r="E28" s="90" t="str">
        <f>Competitors!F51</f>
        <v>Sharpshooter</v>
      </c>
      <c r="G28" s="91">
        <f>INDEX('Day 1 Metallic Sights'!E$7:G$107,Competitors!N51,1)</f>
        <v>197.011</v>
      </c>
      <c r="H28" s="91">
        <f>INDEX('Day 1 Metallic Sights'!E$7:G$107,Competitors!N51,2)</f>
        <v>198.012</v>
      </c>
      <c r="I28" s="91">
        <f>INDEX('Day 1 Metallic Sights'!E$7:G$107,Competitors!N51,3)</f>
        <v>395.023</v>
      </c>
      <c r="K28" s="91">
        <f>INDEX('Day 1 Metallic Sights'!I$7:K$107,Competitors!N51,1)</f>
        <v>197.013</v>
      </c>
      <c r="L28" s="91">
        <f>INDEX('Day 1 Metallic Sights'!I$7:K$107,Competitors!N51,2)</f>
        <v>192.008</v>
      </c>
      <c r="M28" s="91">
        <f>INDEX('Day 1 Metallic Sights'!I$7:K$107,Competitors!N51,3)</f>
        <v>389.021</v>
      </c>
      <c r="O28" s="91">
        <f>INDEX('Day 1 Metallic Sights'!M$7:O$107,Competitors!N51,1)</f>
        <v>195.009</v>
      </c>
      <c r="P28" s="91">
        <f>INDEX('Day 1 Metallic Sights'!M$7:O$107,Competitors!N51,2)</f>
        <v>196.007</v>
      </c>
      <c r="Q28" s="91">
        <f>INDEX('Day 1 Metallic Sights'!M$7:O$107,Competitors!N51,3)</f>
        <v>391.01599999999996</v>
      </c>
      <c r="S28" s="91">
        <f>INDEX('Day 1 Metallic Sights'!Q$7:S$107,Competitors!N51,1)</f>
        <v>195.006</v>
      </c>
      <c r="T28" s="91">
        <f>INDEX('Day 1 Metallic Sights'!Q$7:S$107,Competitors!N51,2)</f>
        <v>193.007</v>
      </c>
      <c r="U28" s="91">
        <f>INDEX('Day 1 Metallic Sights'!Q$7:S$107,Competitors!N51,3)</f>
        <v>388.01300000000003</v>
      </c>
      <c r="W28" s="91">
        <f>INDEX('Day 1 Metallic Sights'!U$7:Y$107,Competitors!N51,1)</f>
        <v>395.023</v>
      </c>
      <c r="X28" s="91">
        <f>INDEX('Day 1 Metallic Sights'!U$7:Y$107,Competitors!N51,2)</f>
        <v>389.021</v>
      </c>
      <c r="Y28" s="91">
        <f>INDEX('Day 1 Metallic Sights'!U$7:Y$107,Competitors!N51,3)</f>
        <v>391.01599999999996</v>
      </c>
      <c r="Z28" s="91">
        <f>INDEX('Day 1 Metallic Sights'!U$7:Y$107,Competitors!N51,4)</f>
        <v>388.01300000000003</v>
      </c>
      <c r="AA28" s="91">
        <f>INDEX('Day 1 Metallic Sights'!U$7:Y$107,Competitors!N51,5)</f>
        <v>1563.0729999999999</v>
      </c>
    </row>
    <row r="29" spans="1:27" ht="18" customHeight="1">
      <c r="A29" s="27"/>
      <c r="B29" s="41">
        <f>Competitors!C52</f>
        <v>122</v>
      </c>
      <c r="C29" s="7" t="str">
        <f>Competitors!D52</f>
        <v>George Pantazelos</v>
      </c>
      <c r="D29" s="7" t="str">
        <f>Competitors!E52</f>
        <v>Open</v>
      </c>
      <c r="E29" s="42" t="str">
        <f>Competitors!F52</f>
        <v>Expert</v>
      </c>
      <c r="G29" s="35">
        <f>INDEX('Day 1 Metallic Sights'!E$7:G$107,Competitors!N52,1)</f>
        <v>197.012</v>
      </c>
      <c r="H29" s="35">
        <f>INDEX('Day 1 Metallic Sights'!E$7:G$107,Competitors!N52,2)</f>
        <v>199.01</v>
      </c>
      <c r="I29" s="35">
        <f>INDEX('Day 1 Metallic Sights'!E$7:G$107,Competitors!N52,3)</f>
        <v>396.022</v>
      </c>
      <c r="K29" s="35">
        <f>INDEX('Day 1 Metallic Sights'!I$7:K$107,Competitors!N52,1)</f>
        <v>199.013</v>
      </c>
      <c r="L29" s="35">
        <f>INDEX('Day 1 Metallic Sights'!I$7:K$107,Competitors!N52,2)</f>
        <v>198.012</v>
      </c>
      <c r="M29" s="35">
        <f>INDEX('Day 1 Metallic Sights'!I$7:K$107,Competitors!N52,3)</f>
        <v>397.025</v>
      </c>
      <c r="O29" s="35">
        <f>INDEX('Day 1 Metallic Sights'!M$7:O$107,Competitors!N52,1)</f>
        <v>200.01</v>
      </c>
      <c r="P29" s="35">
        <f>INDEX('Day 1 Metallic Sights'!M$7:O$107,Competitors!N52,2)</f>
        <v>196.009</v>
      </c>
      <c r="Q29" s="35">
        <f>INDEX('Day 1 Metallic Sights'!M$7:O$107,Competitors!N52,3)</f>
        <v>396.019</v>
      </c>
      <c r="S29" s="35">
        <f>INDEX('Day 1 Metallic Sights'!Q$7:S$107,Competitors!N52,1)</f>
        <v>199.013</v>
      </c>
      <c r="T29" s="35">
        <f>INDEX('Day 1 Metallic Sights'!Q$7:S$107,Competitors!N52,2)</f>
        <v>199.012</v>
      </c>
      <c r="U29" s="35">
        <f>INDEX('Day 1 Metallic Sights'!Q$7:S$107,Competitors!N52,3)</f>
        <v>398.025</v>
      </c>
      <c r="W29" s="35">
        <f>INDEX('Day 1 Metallic Sights'!U$7:Y$107,Competitors!N52,1)</f>
        <v>396.022</v>
      </c>
      <c r="X29" s="35">
        <f>INDEX('Day 1 Metallic Sights'!U$7:Y$107,Competitors!N52,2)</f>
        <v>397.025</v>
      </c>
      <c r="Y29" s="35">
        <f>INDEX('Day 1 Metallic Sights'!U$7:Y$107,Competitors!N52,3)</f>
        <v>396.019</v>
      </c>
      <c r="Z29" s="35">
        <f>INDEX('Day 1 Metallic Sights'!U$7:Y$107,Competitors!N52,4)</f>
        <v>398.025</v>
      </c>
      <c r="AA29" s="35">
        <f>INDEX('Day 1 Metallic Sights'!U$7:Y$107,Competitors!N52,5)</f>
        <v>1587.091</v>
      </c>
    </row>
    <row r="30" spans="1:27" ht="18" customHeight="1">
      <c r="A30" s="27"/>
      <c r="B30" s="88">
        <f>Competitors!C53</f>
        <v>123</v>
      </c>
      <c r="C30" s="89" t="str">
        <f>Competitors!D53</f>
        <v>Alex Zadrozny</v>
      </c>
      <c r="D30" s="89" t="str">
        <f>Competitors!E53</f>
        <v>Intermediate Jr</v>
      </c>
      <c r="E30" s="90" t="str">
        <f>Competitors!F53</f>
        <v>Expert</v>
      </c>
      <c r="G30" s="91">
        <f>INDEX('Day 1 Metallic Sights'!E$7:G$107,Competitors!N53,1)</f>
        <v>199.007</v>
      </c>
      <c r="H30" s="91">
        <f>INDEX('Day 1 Metallic Sights'!E$7:G$107,Competitors!N53,2)</f>
        <v>199.008</v>
      </c>
      <c r="I30" s="91">
        <f>INDEX('Day 1 Metallic Sights'!E$7:G$107,Competitors!N53,3)</f>
        <v>398.015</v>
      </c>
      <c r="K30" s="91">
        <f>INDEX('Day 1 Metallic Sights'!I$7:K$107,Competitors!N53,1)</f>
        <v>194.008</v>
      </c>
      <c r="L30" s="91">
        <f>INDEX('Day 1 Metallic Sights'!I$7:K$107,Competitors!N53,2)</f>
        <v>192.009</v>
      </c>
      <c r="M30" s="91">
        <f>INDEX('Day 1 Metallic Sights'!I$7:K$107,Competitors!N53,3)</f>
        <v>386.017</v>
      </c>
      <c r="O30" s="91">
        <f>INDEX('Day 1 Metallic Sights'!M$7:O$107,Competitors!N53,1)</f>
        <v>199.013</v>
      </c>
      <c r="P30" s="91">
        <f>INDEX('Day 1 Metallic Sights'!M$7:O$107,Competitors!N53,2)</f>
        <v>197.006</v>
      </c>
      <c r="Q30" s="91">
        <f>INDEX('Day 1 Metallic Sights'!M$7:O$107,Competitors!N53,3)</f>
        <v>396.019</v>
      </c>
      <c r="S30" s="91">
        <f>INDEX('Day 1 Metallic Sights'!Q$7:S$107,Competitors!N53,1)</f>
        <v>196.009</v>
      </c>
      <c r="T30" s="91">
        <f>INDEX('Day 1 Metallic Sights'!Q$7:S$107,Competitors!N53,2)</f>
        <v>194.007</v>
      </c>
      <c r="U30" s="91">
        <f>INDEX('Day 1 Metallic Sights'!Q$7:S$107,Competitors!N53,3)</f>
        <v>390.01599999999996</v>
      </c>
      <c r="W30" s="91">
        <f>INDEX('Day 1 Metallic Sights'!U$7:Y$107,Competitors!N53,1)</f>
        <v>398.015</v>
      </c>
      <c r="X30" s="91">
        <f>INDEX('Day 1 Metallic Sights'!U$7:Y$107,Competitors!N53,2)</f>
        <v>386.017</v>
      </c>
      <c r="Y30" s="91">
        <f>INDEX('Day 1 Metallic Sights'!U$7:Y$107,Competitors!N53,3)</f>
        <v>396.019</v>
      </c>
      <c r="Z30" s="91">
        <f>INDEX('Day 1 Metallic Sights'!U$7:Y$107,Competitors!N53,4)</f>
        <v>390.01599999999996</v>
      </c>
      <c r="AA30" s="91">
        <f>INDEX('Day 1 Metallic Sights'!U$7:Y$107,Competitors!N53,5)</f>
        <v>1570.067</v>
      </c>
    </row>
    <row r="31" spans="1:27" ht="18" customHeight="1">
      <c r="A31" s="27"/>
      <c r="B31" s="41">
        <f>Competitors!C54</f>
        <v>124</v>
      </c>
      <c r="C31" s="7" t="str">
        <f>Competitors!D54</f>
        <v>Sarah MacLagan</v>
      </c>
      <c r="D31" s="7" t="str">
        <f>Competitors!E54</f>
        <v>Sub Junior</v>
      </c>
      <c r="E31" s="42" t="str">
        <f>Competitors!F54</f>
        <v>Marksman</v>
      </c>
      <c r="G31" s="35">
        <f>INDEX('Day 1 Metallic Sights'!E$7:G$107,Competitors!N54,1)</f>
        <v>199.011</v>
      </c>
      <c r="H31" s="35">
        <f>INDEX('Day 1 Metallic Sights'!E$7:G$107,Competitors!N54,2)</f>
        <v>198.013</v>
      </c>
      <c r="I31" s="35">
        <f>INDEX('Day 1 Metallic Sights'!E$7:G$107,Competitors!N54,3)</f>
        <v>397.024</v>
      </c>
      <c r="K31" s="35">
        <f>INDEX('Day 1 Metallic Sights'!I$7:K$107,Competitors!N54,1)</f>
        <v>198.016</v>
      </c>
      <c r="L31" s="35">
        <f>INDEX('Day 1 Metallic Sights'!I$7:K$107,Competitors!N54,2)</f>
        <v>198.012</v>
      </c>
      <c r="M31" s="35">
        <f>INDEX('Day 1 Metallic Sights'!I$7:K$107,Competitors!N54,3)</f>
        <v>396.028</v>
      </c>
      <c r="O31" s="35">
        <f>INDEX('Day 1 Metallic Sights'!M$7:O$107,Competitors!N54,1)</f>
        <v>198.012</v>
      </c>
      <c r="P31" s="35">
        <f>INDEX('Day 1 Metallic Sights'!M$7:O$107,Competitors!N54,2)</f>
        <v>196.014</v>
      </c>
      <c r="Q31" s="35">
        <f>INDEX('Day 1 Metallic Sights'!M$7:O$107,Competitors!N54,3)</f>
        <v>394.026</v>
      </c>
      <c r="S31" s="35">
        <f>INDEX('Day 1 Metallic Sights'!Q$7:S$107,Competitors!N54,1)</f>
        <v>196.013</v>
      </c>
      <c r="T31" s="35">
        <f>INDEX('Day 1 Metallic Sights'!Q$7:S$107,Competitors!N54,2)</f>
        <v>198.008</v>
      </c>
      <c r="U31" s="35">
        <f>INDEX('Day 1 Metallic Sights'!Q$7:S$107,Competitors!N54,3)</f>
        <v>394.021</v>
      </c>
      <c r="W31" s="35">
        <f>INDEX('Day 1 Metallic Sights'!U$7:Y$107,Competitors!N54,1)</f>
        <v>397.024</v>
      </c>
      <c r="X31" s="35">
        <f>INDEX('Day 1 Metallic Sights'!U$7:Y$107,Competitors!N54,2)</f>
        <v>396.028</v>
      </c>
      <c r="Y31" s="35">
        <f>INDEX('Day 1 Metallic Sights'!U$7:Y$107,Competitors!N54,3)</f>
        <v>394.026</v>
      </c>
      <c r="Z31" s="35">
        <f>INDEX('Day 1 Metallic Sights'!U$7:Y$107,Competitors!N54,4)</f>
        <v>394.021</v>
      </c>
      <c r="AA31" s="35">
        <f>INDEX('Day 1 Metallic Sights'!U$7:Y$107,Competitors!N54,5)</f>
        <v>1581.099</v>
      </c>
    </row>
    <row r="32" spans="1:27" ht="18" customHeight="1">
      <c r="A32" s="27"/>
      <c r="B32" s="88">
        <f>Competitors!C55</f>
        <v>125</v>
      </c>
      <c r="C32" s="89" t="str">
        <f>Competitors!D55</f>
        <v>Aaron Roux</v>
      </c>
      <c r="D32" s="89" t="str">
        <f>Competitors!E55</f>
        <v>Intermediate Jr</v>
      </c>
      <c r="E32" s="90" t="str">
        <f>Competitors!F55</f>
        <v>Sharpshooter</v>
      </c>
      <c r="G32" s="91">
        <f>INDEX('Day 1 Metallic Sights'!E$7:G$107,Competitors!N55,1)</f>
        <v>194.008</v>
      </c>
      <c r="H32" s="91">
        <f>INDEX('Day 1 Metallic Sights'!E$7:G$107,Competitors!N55,2)</f>
        <v>193.007</v>
      </c>
      <c r="I32" s="91">
        <f>INDEX('Day 1 Metallic Sights'!E$7:G$107,Competitors!N55,3)</f>
        <v>387.015</v>
      </c>
      <c r="K32" s="91">
        <f>INDEX('Day 1 Metallic Sights'!I$7:K$107,Competitors!N55,1)</f>
        <v>195.006</v>
      </c>
      <c r="L32" s="91">
        <f>INDEX('Day 1 Metallic Sights'!I$7:K$107,Competitors!N55,2)</f>
        <v>192.008</v>
      </c>
      <c r="M32" s="91">
        <f>INDEX('Day 1 Metallic Sights'!I$7:K$107,Competitors!N55,3)</f>
        <v>387.014</v>
      </c>
      <c r="O32" s="91">
        <f>INDEX('Day 1 Metallic Sights'!M$7:O$107,Competitors!N55,1)</f>
        <v>196.011</v>
      </c>
      <c r="P32" s="91">
        <f>INDEX('Day 1 Metallic Sights'!M$7:O$107,Competitors!N55,2)</f>
        <v>188.003</v>
      </c>
      <c r="Q32" s="91">
        <f>INDEX('Day 1 Metallic Sights'!M$7:O$107,Competitors!N55,3)</f>
        <v>384.014</v>
      </c>
      <c r="S32" s="91">
        <f>INDEX('Day 1 Metallic Sights'!Q$7:S$107,Competitors!N55,1)</f>
        <v>194.005</v>
      </c>
      <c r="T32" s="91">
        <f>INDEX('Day 1 Metallic Sights'!Q$7:S$107,Competitors!N55,2)</f>
        <v>192.005</v>
      </c>
      <c r="U32" s="91">
        <f>INDEX('Day 1 Metallic Sights'!Q$7:S$107,Competitors!N55,3)</f>
        <v>386.01</v>
      </c>
      <c r="W32" s="91">
        <f>INDEX('Day 1 Metallic Sights'!U$7:Y$107,Competitors!N55,1)</f>
        <v>387.015</v>
      </c>
      <c r="X32" s="91">
        <f>INDEX('Day 1 Metallic Sights'!U$7:Y$107,Competitors!N55,2)</f>
        <v>387.014</v>
      </c>
      <c r="Y32" s="91">
        <f>INDEX('Day 1 Metallic Sights'!U$7:Y$107,Competitors!N55,3)</f>
        <v>384.014</v>
      </c>
      <c r="Z32" s="91">
        <f>INDEX('Day 1 Metallic Sights'!U$7:Y$107,Competitors!N55,4)</f>
        <v>386.01</v>
      </c>
      <c r="AA32" s="91">
        <f>INDEX('Day 1 Metallic Sights'!U$7:Y$107,Competitors!N55,5)</f>
        <v>1544.053</v>
      </c>
    </row>
    <row r="33" spans="1:27" ht="18" customHeight="1">
      <c r="A33" s="27"/>
      <c r="B33" s="41">
        <f>Competitors!C56</f>
        <v>126</v>
      </c>
      <c r="C33" s="7" t="str">
        <f>Competitors!D56</f>
        <v>Alex Young</v>
      </c>
      <c r="D33" s="7" t="str">
        <f>Competitors!E56</f>
        <v>Intermediate Jr</v>
      </c>
      <c r="E33" s="42" t="str">
        <f>Competitors!F56</f>
        <v>Sharpshooter</v>
      </c>
      <c r="G33" s="35">
        <f>INDEX('Day 1 Metallic Sights'!E$7:G$107,Competitors!N56,1)</f>
        <v>198.005</v>
      </c>
      <c r="H33" s="35">
        <f>INDEX('Day 1 Metallic Sights'!E$7:G$107,Competitors!N56,2)</f>
        <v>199.009</v>
      </c>
      <c r="I33" s="35">
        <f>INDEX('Day 1 Metallic Sights'!E$7:G$107,Competitors!N56,3)</f>
        <v>397.014</v>
      </c>
      <c r="K33" s="35">
        <f>INDEX('Day 1 Metallic Sights'!I$7:K$107,Competitors!N56,1)</f>
        <v>193.004</v>
      </c>
      <c r="L33" s="35">
        <f>INDEX('Day 1 Metallic Sights'!I$7:K$107,Competitors!N56,2)</f>
        <v>196.009</v>
      </c>
      <c r="M33" s="35">
        <f>INDEX('Day 1 Metallic Sights'!I$7:K$107,Competitors!N56,3)</f>
        <v>389.013</v>
      </c>
      <c r="O33" s="35">
        <f>INDEX('Day 1 Metallic Sights'!M$7:O$107,Competitors!N56,1)</f>
        <v>199.009</v>
      </c>
      <c r="P33" s="35">
        <f>INDEX('Day 1 Metallic Sights'!M$7:O$107,Competitors!N56,2)</f>
        <v>194.006</v>
      </c>
      <c r="Q33" s="35">
        <f>INDEX('Day 1 Metallic Sights'!M$7:O$107,Competitors!N56,3)</f>
        <v>393.015</v>
      </c>
      <c r="S33" s="35">
        <f>INDEX('Day 1 Metallic Sights'!Q$7:S$107,Competitors!N56,1)</f>
        <v>192.006</v>
      </c>
      <c r="T33" s="35">
        <f>INDEX('Day 1 Metallic Sights'!Q$7:S$107,Competitors!N56,2)</f>
        <v>196.008</v>
      </c>
      <c r="U33" s="35">
        <f>INDEX('Day 1 Metallic Sights'!Q$7:S$107,Competitors!N56,3)</f>
        <v>388.014</v>
      </c>
      <c r="W33" s="35">
        <f>INDEX('Day 1 Metallic Sights'!U$7:Y$107,Competitors!N56,1)</f>
        <v>397.014</v>
      </c>
      <c r="X33" s="35">
        <f>INDEX('Day 1 Metallic Sights'!U$7:Y$107,Competitors!N56,2)</f>
        <v>389.013</v>
      </c>
      <c r="Y33" s="35">
        <f>INDEX('Day 1 Metallic Sights'!U$7:Y$107,Competitors!N56,3)</f>
        <v>393.015</v>
      </c>
      <c r="Z33" s="35">
        <f>INDEX('Day 1 Metallic Sights'!U$7:Y$107,Competitors!N56,4)</f>
        <v>388.014</v>
      </c>
      <c r="AA33" s="35">
        <f>INDEX('Day 1 Metallic Sights'!U$7:Y$107,Competitors!N56,5)</f>
        <v>1567.056</v>
      </c>
    </row>
    <row r="34" spans="1:27" ht="18" customHeight="1">
      <c r="A34" s="27"/>
      <c r="B34" s="88">
        <f>Competitors!C57</f>
        <v>127</v>
      </c>
      <c r="C34" s="89" t="str">
        <f>Competitors!D57</f>
        <v>Brad Driscoll</v>
      </c>
      <c r="D34" s="89" t="str">
        <f>Competitors!E57</f>
        <v>Intermediate Jr</v>
      </c>
      <c r="E34" s="90" t="str">
        <f>Competitors!F57</f>
        <v>Expert</v>
      </c>
      <c r="G34" s="91">
        <f>INDEX('Day 1 Metallic Sights'!E$7:G$107,Competitors!N57,1)</f>
        <v>200.011</v>
      </c>
      <c r="H34" s="91">
        <f>INDEX('Day 1 Metallic Sights'!E$7:G$107,Competitors!N57,2)</f>
        <v>200.013</v>
      </c>
      <c r="I34" s="91">
        <f>INDEX('Day 1 Metallic Sights'!E$7:G$107,Competitors!N57,3)</f>
        <v>400.024</v>
      </c>
      <c r="K34" s="91">
        <f>INDEX('Day 1 Metallic Sights'!I$7:K$107,Competitors!N57,1)</f>
        <v>197.008</v>
      </c>
      <c r="L34" s="91">
        <f>INDEX('Day 1 Metallic Sights'!I$7:K$107,Competitors!N57,2)</f>
        <v>197.01</v>
      </c>
      <c r="M34" s="91">
        <f>INDEX('Day 1 Metallic Sights'!I$7:K$107,Competitors!N57,3)</f>
        <v>394.01800000000003</v>
      </c>
      <c r="O34" s="91">
        <f>INDEX('Day 1 Metallic Sights'!M$7:O$107,Competitors!N57,1)</f>
        <v>197.01</v>
      </c>
      <c r="P34" s="91">
        <f>INDEX('Day 1 Metallic Sights'!M$7:O$107,Competitors!N57,2)</f>
        <v>194.008</v>
      </c>
      <c r="Q34" s="91">
        <f>INDEX('Day 1 Metallic Sights'!M$7:O$107,Competitors!N57,3)</f>
        <v>391.01800000000003</v>
      </c>
      <c r="S34" s="91">
        <f>INDEX('Day 1 Metallic Sights'!Q$7:S$107,Competitors!N57,1)</f>
        <v>198.006</v>
      </c>
      <c r="T34" s="91">
        <f>INDEX('Day 1 Metallic Sights'!Q$7:S$107,Competitors!N57,2)</f>
        <v>198.014</v>
      </c>
      <c r="U34" s="91">
        <f>INDEX('Day 1 Metallic Sights'!Q$7:S$107,Competitors!N57,3)</f>
        <v>396.02</v>
      </c>
      <c r="W34" s="91">
        <f>INDEX('Day 1 Metallic Sights'!U$7:Y$107,Competitors!N57,1)</f>
        <v>400.024</v>
      </c>
      <c r="X34" s="91">
        <f>INDEX('Day 1 Metallic Sights'!U$7:Y$107,Competitors!N57,2)</f>
        <v>394.01800000000003</v>
      </c>
      <c r="Y34" s="91">
        <f>INDEX('Day 1 Metallic Sights'!U$7:Y$107,Competitors!N57,3)</f>
        <v>391.01800000000003</v>
      </c>
      <c r="Z34" s="91">
        <f>INDEX('Day 1 Metallic Sights'!U$7:Y$107,Competitors!N57,4)</f>
        <v>396.02</v>
      </c>
      <c r="AA34" s="91">
        <f>INDEX('Day 1 Metallic Sights'!U$7:Y$107,Competitors!N57,5)</f>
        <v>1581.08</v>
      </c>
    </row>
    <row r="35" spans="1:27" ht="18" customHeight="1">
      <c r="A35" s="27"/>
      <c r="B35" s="41">
        <f>Competitors!C58</f>
        <v>128</v>
      </c>
      <c r="C35" s="7" t="str">
        <f>Competitors!D58</f>
        <v>Adam Auclair</v>
      </c>
      <c r="D35" s="7" t="str">
        <f>Competitors!E58</f>
        <v>Junior</v>
      </c>
      <c r="E35" s="42" t="str">
        <f>Competitors!F58</f>
        <v>Expert</v>
      </c>
      <c r="G35" s="35">
        <f>INDEX('Day 1 Metallic Sights'!E$7:G$107,Competitors!N58,1)</f>
        <v>198.007</v>
      </c>
      <c r="H35" s="35">
        <f>INDEX('Day 1 Metallic Sights'!E$7:G$107,Competitors!N58,2)</f>
        <v>200.016</v>
      </c>
      <c r="I35" s="35">
        <f>INDEX('Day 1 Metallic Sights'!E$7:G$107,Competitors!N58,3)</f>
        <v>398.023</v>
      </c>
      <c r="K35" s="35">
        <f>INDEX('Day 1 Metallic Sights'!I$7:K$107,Competitors!N58,1)</f>
        <v>200.017</v>
      </c>
      <c r="L35" s="35">
        <f>INDEX('Day 1 Metallic Sights'!I$7:K$107,Competitors!N58,2)</f>
        <v>199.018</v>
      </c>
      <c r="M35" s="35">
        <f>INDEX('Day 1 Metallic Sights'!I$7:K$107,Competitors!N58,3)</f>
        <v>399.03499999999997</v>
      </c>
      <c r="O35" s="35">
        <f>INDEX('Day 1 Metallic Sights'!M$7:O$107,Competitors!N58,1)</f>
        <v>200.013</v>
      </c>
      <c r="P35" s="35">
        <f>INDEX('Day 1 Metallic Sights'!M$7:O$107,Competitors!N58,2)</f>
        <v>196.009</v>
      </c>
      <c r="Q35" s="35">
        <f>INDEX('Day 1 Metallic Sights'!M$7:O$107,Competitors!N58,3)</f>
        <v>396.022</v>
      </c>
      <c r="S35" s="35">
        <f>INDEX('Day 1 Metallic Sights'!Q$7:S$107,Competitors!N58,1)</f>
        <v>199.011</v>
      </c>
      <c r="T35" s="35">
        <f>INDEX('Day 1 Metallic Sights'!Q$7:S$107,Competitors!N58,2)</f>
        <v>196.006</v>
      </c>
      <c r="U35" s="35">
        <f>INDEX('Day 1 Metallic Sights'!Q$7:S$107,Competitors!N58,3)</f>
        <v>395.017</v>
      </c>
      <c r="W35" s="35">
        <f>INDEX('Day 1 Metallic Sights'!U$7:Y$107,Competitors!N58,1)</f>
        <v>398.023</v>
      </c>
      <c r="X35" s="35">
        <f>INDEX('Day 1 Metallic Sights'!U$7:Y$107,Competitors!N58,2)</f>
        <v>399.03499999999997</v>
      </c>
      <c r="Y35" s="35">
        <f>INDEX('Day 1 Metallic Sights'!U$7:Y$107,Competitors!N58,3)</f>
        <v>396.022</v>
      </c>
      <c r="Z35" s="35">
        <f>INDEX('Day 1 Metallic Sights'!U$7:Y$107,Competitors!N58,4)</f>
        <v>395.017</v>
      </c>
      <c r="AA35" s="35">
        <f>INDEX('Day 1 Metallic Sights'!U$7:Y$107,Competitors!N58,5)</f>
        <v>1588.097</v>
      </c>
    </row>
    <row r="36" spans="1:27" ht="18" customHeight="1">
      <c r="A36" s="27"/>
      <c r="B36" s="88">
        <f>Competitors!C59</f>
        <v>129</v>
      </c>
      <c r="C36" s="89" t="str">
        <f>Competitors!D59</f>
        <v>David Hennessey</v>
      </c>
      <c r="D36" s="89" t="str">
        <f>Competitors!E59</f>
        <v>Intermediate Jr</v>
      </c>
      <c r="E36" s="90" t="str">
        <f>Competitors!F59</f>
        <v>Sharpshooter</v>
      </c>
      <c r="G36" s="91">
        <f>INDEX('Day 1 Metallic Sights'!E$7:G$107,Competitors!N59,1)</f>
        <v>198.011</v>
      </c>
      <c r="H36" s="91">
        <f>INDEX('Day 1 Metallic Sights'!E$7:G$107,Competitors!N59,2)</f>
        <v>196.005</v>
      </c>
      <c r="I36" s="91">
        <f>INDEX('Day 1 Metallic Sights'!E$7:G$107,Competitors!N59,3)</f>
        <v>394.01599999999996</v>
      </c>
      <c r="K36" s="91">
        <f>INDEX('Day 1 Metallic Sights'!I$7:K$107,Competitors!N59,1)</f>
        <v>198.009</v>
      </c>
      <c r="L36" s="91">
        <f>INDEX('Day 1 Metallic Sights'!I$7:K$107,Competitors!N59,2)</f>
        <v>199.01</v>
      </c>
      <c r="M36" s="91">
        <f>INDEX('Day 1 Metallic Sights'!I$7:K$107,Competitors!N59,3)</f>
        <v>397.019</v>
      </c>
      <c r="O36" s="91">
        <f>INDEX('Day 1 Metallic Sights'!M$7:O$107,Competitors!N59,1)</f>
        <v>193.006</v>
      </c>
      <c r="P36" s="91">
        <f>INDEX('Day 1 Metallic Sights'!M$7:O$107,Competitors!N59,2)</f>
        <v>185.007</v>
      </c>
      <c r="Q36" s="91">
        <f>INDEX('Day 1 Metallic Sights'!M$7:O$107,Competitors!N59,3)</f>
        <v>378.01300000000003</v>
      </c>
      <c r="S36" s="91">
        <f>INDEX('Day 1 Metallic Sights'!Q$7:S$107,Competitors!N59,1)</f>
        <v>193.004</v>
      </c>
      <c r="T36" s="91">
        <f>INDEX('Day 1 Metallic Sights'!Q$7:S$107,Competitors!N59,2)</f>
        <v>197.007</v>
      </c>
      <c r="U36" s="91">
        <f>INDEX('Day 1 Metallic Sights'!Q$7:S$107,Competitors!N59,3)</f>
        <v>390.01099999999997</v>
      </c>
      <c r="W36" s="91">
        <f>INDEX('Day 1 Metallic Sights'!U$7:Y$107,Competitors!N59,1)</f>
        <v>394.01599999999996</v>
      </c>
      <c r="X36" s="91">
        <f>INDEX('Day 1 Metallic Sights'!U$7:Y$107,Competitors!N59,2)</f>
        <v>397.019</v>
      </c>
      <c r="Y36" s="91">
        <f>INDEX('Day 1 Metallic Sights'!U$7:Y$107,Competitors!N59,3)</f>
        <v>378.01300000000003</v>
      </c>
      <c r="Z36" s="91">
        <f>INDEX('Day 1 Metallic Sights'!U$7:Y$107,Competitors!N59,4)</f>
        <v>390.01099999999997</v>
      </c>
      <c r="AA36" s="91">
        <f>INDEX('Day 1 Metallic Sights'!U$7:Y$107,Competitors!N59,5)</f>
        <v>1559.059</v>
      </c>
    </row>
    <row r="37" spans="1:27" ht="18" customHeight="1">
      <c r="A37" s="27"/>
      <c r="B37" s="41">
        <f>Competitors!C60</f>
        <v>130</v>
      </c>
      <c r="C37" s="7" t="str">
        <f>Competitors!D60</f>
        <v>Ed Hennessey</v>
      </c>
      <c r="D37" s="7" t="str">
        <f>Competitors!E60</f>
        <v>Open</v>
      </c>
      <c r="E37" s="42" t="str">
        <f>Competitors!F60</f>
        <v>Marksman</v>
      </c>
      <c r="G37" s="35">
        <f>INDEX('Day 1 Metallic Sights'!E$7:G$107,Competitors!N60,1)</f>
        <v>184.002</v>
      </c>
      <c r="H37" s="35">
        <f>INDEX('Day 1 Metallic Sights'!E$7:G$107,Competitors!N60,2)</f>
        <v>184.003</v>
      </c>
      <c r="I37" s="35">
        <f>INDEX('Day 1 Metallic Sights'!E$7:G$107,Competitors!N60,3)</f>
        <v>368.005</v>
      </c>
      <c r="K37" s="35">
        <f>INDEX('Day 1 Metallic Sights'!I$7:K$107,Competitors!N60,1)</f>
        <v>185.002</v>
      </c>
      <c r="L37" s="35">
        <f>INDEX('Day 1 Metallic Sights'!I$7:K$107,Competitors!N60,2)</f>
        <v>161.003</v>
      </c>
      <c r="M37" s="35">
        <f>INDEX('Day 1 Metallic Sights'!I$7:K$107,Competitors!N60,3)</f>
        <v>346.005</v>
      </c>
      <c r="O37" s="35">
        <f>INDEX('Day 1 Metallic Sights'!M$7:O$107,Competitors!N60,1)</f>
        <v>178.001</v>
      </c>
      <c r="P37" s="35">
        <f>INDEX('Day 1 Metallic Sights'!M$7:O$107,Competitors!N60,2)</f>
        <v>173.001</v>
      </c>
      <c r="Q37" s="35">
        <f>INDEX('Day 1 Metallic Sights'!M$7:O$107,Competitors!N60,3)</f>
        <v>351.002</v>
      </c>
      <c r="S37" s="35">
        <f>INDEX('Day 1 Metallic Sights'!Q$7:S$107,Competitors!N60,1)</f>
        <v>183.005</v>
      </c>
      <c r="T37" s="35">
        <f>INDEX('Day 1 Metallic Sights'!Q$7:S$107,Competitors!N60,2)</f>
        <v>185.001</v>
      </c>
      <c r="U37" s="35">
        <f>INDEX('Day 1 Metallic Sights'!Q$7:S$107,Competitors!N60,3)</f>
        <v>368.006</v>
      </c>
      <c r="W37" s="35">
        <f>INDEX('Day 1 Metallic Sights'!U$7:Y$107,Competitors!N60,1)</f>
        <v>368.005</v>
      </c>
      <c r="X37" s="35">
        <f>INDEX('Day 1 Metallic Sights'!U$7:Y$107,Competitors!N60,2)</f>
        <v>346.005</v>
      </c>
      <c r="Y37" s="35">
        <f>INDEX('Day 1 Metallic Sights'!U$7:Y$107,Competitors!N60,3)</f>
        <v>351.002</v>
      </c>
      <c r="Z37" s="35">
        <f>INDEX('Day 1 Metallic Sights'!U$7:Y$107,Competitors!N60,4)</f>
        <v>368.006</v>
      </c>
      <c r="AA37" s="35">
        <f>INDEX('Day 1 Metallic Sights'!U$7:Y$107,Competitors!N60,5)</f>
        <v>1433.018</v>
      </c>
    </row>
    <row r="38" spans="1:27" ht="18" customHeight="1">
      <c r="A38" s="27"/>
      <c r="B38" s="88">
        <f>Competitors!C61</f>
        <v>131</v>
      </c>
      <c r="C38" s="89" t="str">
        <f>Competitors!D61</f>
        <v>Stephen Roby</v>
      </c>
      <c r="D38" s="89" t="str">
        <f>Competitors!E61</f>
        <v>Open</v>
      </c>
      <c r="E38" s="90" t="str">
        <f>Competitors!F61</f>
        <v>Sharpshooter</v>
      </c>
      <c r="G38" s="91">
        <f>INDEX('Day 1 Metallic Sights'!E$7:G$107,Competitors!N61,1)</f>
        <v>198.005</v>
      </c>
      <c r="H38" s="91">
        <f>INDEX('Day 1 Metallic Sights'!E$7:G$107,Competitors!N61,2)</f>
        <v>196.011</v>
      </c>
      <c r="I38" s="91">
        <f>INDEX('Day 1 Metallic Sights'!E$7:G$107,Competitors!N61,3)</f>
        <v>394.01599999999996</v>
      </c>
      <c r="K38" s="91">
        <f>INDEX('Day 1 Metallic Sights'!I$7:K$107,Competitors!N61,1)</f>
        <v>196.009</v>
      </c>
      <c r="L38" s="91">
        <f>INDEX('Day 1 Metallic Sights'!I$7:K$107,Competitors!N61,2)</f>
        <v>192.008</v>
      </c>
      <c r="M38" s="91">
        <f>INDEX('Day 1 Metallic Sights'!I$7:K$107,Competitors!N61,3)</f>
        <v>388.017</v>
      </c>
      <c r="O38" s="91">
        <f>INDEX('Day 1 Metallic Sights'!M$7:O$107,Competitors!N61,1)</f>
        <v>194.007</v>
      </c>
      <c r="P38" s="91">
        <f>INDEX('Day 1 Metallic Sights'!M$7:O$107,Competitors!N61,2)</f>
        <v>196.008</v>
      </c>
      <c r="Q38" s="91">
        <f>INDEX('Day 1 Metallic Sights'!M$7:O$107,Competitors!N61,3)</f>
        <v>390.015</v>
      </c>
      <c r="S38" s="91">
        <f>INDEX('Day 1 Metallic Sights'!Q$7:S$107,Competitors!N61,1)</f>
        <v>195.005</v>
      </c>
      <c r="T38" s="91">
        <f>INDEX('Day 1 Metallic Sights'!Q$7:S$107,Competitors!N61,2)</f>
        <v>196.01</v>
      </c>
      <c r="U38" s="91">
        <f>INDEX('Day 1 Metallic Sights'!Q$7:S$107,Competitors!N61,3)</f>
        <v>391.015</v>
      </c>
      <c r="W38" s="91">
        <f>INDEX('Day 1 Metallic Sights'!U$7:Y$107,Competitors!N61,1)</f>
        <v>394.01599999999996</v>
      </c>
      <c r="X38" s="91">
        <f>INDEX('Day 1 Metallic Sights'!U$7:Y$107,Competitors!N61,2)</f>
        <v>388.017</v>
      </c>
      <c r="Y38" s="91">
        <f>INDEX('Day 1 Metallic Sights'!U$7:Y$107,Competitors!N61,3)</f>
        <v>390.015</v>
      </c>
      <c r="Z38" s="91">
        <f>INDEX('Day 1 Metallic Sights'!U$7:Y$107,Competitors!N61,4)</f>
        <v>391.015</v>
      </c>
      <c r="AA38" s="91">
        <f>INDEX('Day 1 Metallic Sights'!U$7:Y$107,Competitors!N61,5)</f>
        <v>1563.0629999999996</v>
      </c>
    </row>
    <row r="39" spans="1:27" ht="18" customHeight="1">
      <c r="A39" s="27"/>
      <c r="B39" s="41">
        <f>Competitors!C62</f>
        <v>132</v>
      </c>
      <c r="C39" s="7" t="str">
        <f>Competitors!D62</f>
        <v>Thomas Kraft</v>
      </c>
      <c r="D39" s="7" t="str">
        <f>Competitors!E62</f>
        <v>Open</v>
      </c>
      <c r="E39" s="42" t="str">
        <f>Competitors!F62</f>
        <v>Marksman</v>
      </c>
      <c r="G39" s="35">
        <f>INDEX('Day 1 Metallic Sights'!E$7:G$107,Competitors!N62,1)</f>
        <v>0</v>
      </c>
      <c r="H39" s="35">
        <f>INDEX('Day 1 Metallic Sights'!E$7:G$107,Competitors!N62,2)</f>
        <v>0</v>
      </c>
      <c r="I39" s="35">
        <f>INDEX('Day 1 Metallic Sights'!E$7:G$107,Competitors!N62,3)</f>
        <v>0</v>
      </c>
      <c r="K39" s="35">
        <f>INDEX('Day 1 Metallic Sights'!I$7:K$107,Competitors!N62,1)</f>
        <v>188.008</v>
      </c>
      <c r="L39" s="35">
        <f>INDEX('Day 1 Metallic Sights'!I$7:K$107,Competitors!N62,2)</f>
        <v>192.01</v>
      </c>
      <c r="M39" s="35">
        <f>INDEX('Day 1 Metallic Sights'!I$7:K$107,Competitors!N62,3)</f>
        <v>380.01800000000003</v>
      </c>
      <c r="O39" s="35">
        <f>INDEX('Day 1 Metallic Sights'!M$7:O$107,Competitors!N62,1)</f>
        <v>194.007</v>
      </c>
      <c r="P39" s="35">
        <f>INDEX('Day 1 Metallic Sights'!M$7:O$107,Competitors!N62,2)</f>
        <v>194.008</v>
      </c>
      <c r="Q39" s="35">
        <f>INDEX('Day 1 Metallic Sights'!M$7:O$107,Competitors!N62,3)</f>
        <v>388.015</v>
      </c>
      <c r="S39" s="35">
        <f>INDEX('Day 1 Metallic Sights'!Q$7:S$107,Competitors!N62,1)</f>
        <v>195.01</v>
      </c>
      <c r="T39" s="35">
        <f>INDEX('Day 1 Metallic Sights'!Q$7:S$107,Competitors!N62,2)</f>
        <v>195.007</v>
      </c>
      <c r="U39" s="35">
        <f>INDEX('Day 1 Metallic Sights'!Q$7:S$107,Competitors!N62,3)</f>
        <v>390.017</v>
      </c>
      <c r="W39" s="35">
        <f>INDEX('Day 1 Metallic Sights'!U$7:Y$107,Competitors!N62,1)</f>
        <v>0</v>
      </c>
      <c r="X39" s="35">
        <f>INDEX('Day 1 Metallic Sights'!U$7:Y$107,Competitors!N62,2)</f>
        <v>380.01800000000003</v>
      </c>
      <c r="Y39" s="35">
        <f>INDEX('Day 1 Metallic Sights'!U$7:Y$107,Competitors!N62,3)</f>
        <v>388.015</v>
      </c>
      <c r="Z39" s="35">
        <f>INDEX('Day 1 Metallic Sights'!U$7:Y$107,Competitors!N62,4)</f>
        <v>390.017</v>
      </c>
      <c r="AA39" s="35">
        <f>INDEX('Day 1 Metallic Sights'!U$7:Y$107,Competitors!N62,5)</f>
        <v>1158.05</v>
      </c>
    </row>
    <row r="40" spans="1:27" ht="18" customHeight="1">
      <c r="A40" s="27"/>
      <c r="B40" s="88">
        <f>Competitors!C63</f>
        <v>133</v>
      </c>
      <c r="C40" s="89" t="str">
        <f>Competitors!D63</f>
        <v>Tim Kraft</v>
      </c>
      <c r="D40" s="89" t="str">
        <f>Competitors!E63</f>
        <v>Sub Junior</v>
      </c>
      <c r="E40" s="90" t="str">
        <f>Competitors!F63</f>
        <v>Marksman</v>
      </c>
      <c r="G40" s="91">
        <f>INDEX('Day 1 Metallic Sights'!E$7:G$107,Competitors!N63,1)</f>
        <v>196.009</v>
      </c>
      <c r="H40" s="91">
        <f>INDEX('Day 1 Metallic Sights'!E$7:G$107,Competitors!N63,2)</f>
        <v>192.005</v>
      </c>
      <c r="I40" s="91">
        <f>INDEX('Day 1 Metallic Sights'!E$7:G$107,Competitors!N63,3)</f>
        <v>388.014</v>
      </c>
      <c r="K40" s="91">
        <f>INDEX('Day 1 Metallic Sights'!I$7:K$107,Competitors!N63,1)</f>
        <v>196.008</v>
      </c>
      <c r="L40" s="91">
        <f>INDEX('Day 1 Metallic Sights'!I$7:K$107,Competitors!N63,2)</f>
        <v>176.002</v>
      </c>
      <c r="M40" s="91">
        <f>INDEX('Day 1 Metallic Sights'!I$7:K$107,Competitors!N63,3)</f>
        <v>372.01</v>
      </c>
      <c r="O40" s="91">
        <f>INDEX('Day 1 Metallic Sights'!M$7:O$107,Competitors!N63,1)</f>
        <v>193.007</v>
      </c>
      <c r="P40" s="91">
        <f>INDEX('Day 1 Metallic Sights'!M$7:O$107,Competitors!N63,2)</f>
        <v>196.008</v>
      </c>
      <c r="Q40" s="91">
        <f>INDEX('Day 1 Metallic Sights'!M$7:O$107,Competitors!N63,3)</f>
        <v>389.015</v>
      </c>
      <c r="S40" s="91">
        <f>INDEX('Day 1 Metallic Sights'!Q$7:S$107,Competitors!N63,1)</f>
        <v>189.003</v>
      </c>
      <c r="T40" s="91">
        <f>INDEX('Day 1 Metallic Sights'!Q$7:S$107,Competitors!N63,2)</f>
        <v>196.007</v>
      </c>
      <c r="U40" s="91">
        <f>INDEX('Day 1 Metallic Sights'!Q$7:S$107,Competitors!N63,3)</f>
        <v>385.01</v>
      </c>
      <c r="W40" s="91">
        <f>INDEX('Day 1 Metallic Sights'!U$7:Y$107,Competitors!N63,1)</f>
        <v>388.014</v>
      </c>
      <c r="X40" s="91">
        <f>INDEX('Day 1 Metallic Sights'!U$7:Y$107,Competitors!N63,2)</f>
        <v>372.01</v>
      </c>
      <c r="Y40" s="91">
        <f>INDEX('Day 1 Metallic Sights'!U$7:Y$107,Competitors!N63,3)</f>
        <v>389.015</v>
      </c>
      <c r="Z40" s="91">
        <f>INDEX('Day 1 Metallic Sights'!U$7:Y$107,Competitors!N63,4)</f>
        <v>385.01</v>
      </c>
      <c r="AA40" s="91">
        <f>INDEX('Day 1 Metallic Sights'!U$7:Y$107,Competitors!N63,5)</f>
        <v>1534.049</v>
      </c>
    </row>
    <row r="41" spans="1:27" ht="18" customHeight="1">
      <c r="A41" s="27"/>
      <c r="B41" s="41">
        <f>Competitors!C64</f>
        <v>134</v>
      </c>
      <c r="C41" s="7" t="str">
        <f>Competitors!D64</f>
        <v>Craig Bridge</v>
      </c>
      <c r="D41" s="7" t="str">
        <f>Competitors!E64</f>
        <v>Intermediate Jr</v>
      </c>
      <c r="E41" s="42" t="str">
        <f>Competitors!F64</f>
        <v>Expert</v>
      </c>
      <c r="G41" s="35">
        <f>INDEX('Day 1 Metallic Sights'!E$7:G$107,Competitors!N64,1)</f>
        <v>200.016</v>
      </c>
      <c r="H41" s="35">
        <f>INDEX('Day 1 Metallic Sights'!E$7:G$107,Competitors!N64,2)</f>
        <v>200.01</v>
      </c>
      <c r="I41" s="35">
        <f>INDEX('Day 1 Metallic Sights'!E$7:G$107,Competitors!N64,3)</f>
        <v>400.02599999999995</v>
      </c>
      <c r="K41" s="35">
        <f>INDEX('Day 1 Metallic Sights'!I$7:K$107,Competitors!N64,1)</f>
        <v>199.014</v>
      </c>
      <c r="L41" s="35">
        <f>INDEX('Day 1 Metallic Sights'!I$7:K$107,Competitors!N64,2)</f>
        <v>199.012</v>
      </c>
      <c r="M41" s="35">
        <f>INDEX('Day 1 Metallic Sights'!I$7:K$107,Competitors!N64,3)</f>
        <v>398.026</v>
      </c>
      <c r="O41" s="35">
        <f>INDEX('Day 1 Metallic Sights'!M$7:O$107,Competitors!N64,1)</f>
        <v>198.009</v>
      </c>
      <c r="P41" s="35">
        <f>INDEX('Day 1 Metallic Sights'!M$7:O$107,Competitors!N64,2)</f>
        <v>198.008</v>
      </c>
      <c r="Q41" s="35">
        <f>INDEX('Day 1 Metallic Sights'!M$7:O$107,Competitors!N64,3)</f>
        <v>396.017</v>
      </c>
      <c r="S41" s="35">
        <f>INDEX('Day 1 Metallic Sights'!Q$7:S$107,Competitors!N64,1)</f>
        <v>199.01</v>
      </c>
      <c r="T41" s="35">
        <f>INDEX('Day 1 Metallic Sights'!Q$7:S$107,Competitors!N64,2)</f>
        <v>196.01</v>
      </c>
      <c r="U41" s="35">
        <f>INDEX('Day 1 Metallic Sights'!Q$7:S$107,Competitors!N64,3)</f>
        <v>395.02</v>
      </c>
      <c r="W41" s="35">
        <f>INDEX('Day 1 Metallic Sights'!U$7:Y$107,Competitors!N64,1)</f>
        <v>400.02599999999995</v>
      </c>
      <c r="X41" s="35">
        <f>INDEX('Day 1 Metallic Sights'!U$7:Y$107,Competitors!N64,2)</f>
        <v>398.026</v>
      </c>
      <c r="Y41" s="35">
        <f>INDEX('Day 1 Metallic Sights'!U$7:Y$107,Competitors!N64,3)</f>
        <v>396.017</v>
      </c>
      <c r="Z41" s="35">
        <f>INDEX('Day 1 Metallic Sights'!U$7:Y$107,Competitors!N64,4)</f>
        <v>395.02</v>
      </c>
      <c r="AA41" s="35">
        <f>INDEX('Day 1 Metallic Sights'!U$7:Y$107,Competitors!N64,5)</f>
        <v>1589.089</v>
      </c>
    </row>
    <row r="42" spans="1:27" ht="18" customHeight="1">
      <c r="A42" s="27"/>
      <c r="B42" s="88">
        <f>Competitors!C65</f>
        <v>135</v>
      </c>
      <c r="C42" s="89" t="str">
        <f>Competitors!D65</f>
        <v>Henry Hines</v>
      </c>
      <c r="D42" s="89" t="str">
        <f>Competitors!E65</f>
        <v>Intermediate Jr</v>
      </c>
      <c r="E42" s="90" t="str">
        <f>Competitors!F65</f>
        <v>Marksman</v>
      </c>
      <c r="G42" s="91">
        <f>INDEX('Day 1 Metallic Sights'!E$7:G$107,Competitors!N65,1)</f>
        <v>185.004</v>
      </c>
      <c r="H42" s="91">
        <f>INDEX('Day 1 Metallic Sights'!E$7:G$107,Competitors!N65,2)</f>
        <v>193.008</v>
      </c>
      <c r="I42" s="91">
        <f>INDEX('Day 1 Metallic Sights'!E$7:G$107,Competitors!N65,3)</f>
        <v>378.012</v>
      </c>
      <c r="K42" s="91">
        <f>INDEX('Day 1 Metallic Sights'!I$7:K$107,Competitors!N65,1)</f>
        <v>186.004</v>
      </c>
      <c r="L42" s="91">
        <f>INDEX('Day 1 Metallic Sights'!I$7:K$107,Competitors!N65,2)</f>
        <v>186.006</v>
      </c>
      <c r="M42" s="91">
        <f>INDEX('Day 1 Metallic Sights'!I$7:K$107,Competitors!N65,3)</f>
        <v>372.01</v>
      </c>
      <c r="O42" s="91">
        <f>INDEX('Day 1 Metallic Sights'!M$7:O$107,Competitors!N65,1)</f>
        <v>195.008</v>
      </c>
      <c r="P42" s="91">
        <f>INDEX('Day 1 Metallic Sights'!M$7:O$107,Competitors!N65,2)</f>
        <v>193.004</v>
      </c>
      <c r="Q42" s="91">
        <f>INDEX('Day 1 Metallic Sights'!M$7:O$107,Competitors!N65,3)</f>
        <v>388.012</v>
      </c>
      <c r="S42" s="91">
        <f>INDEX('Day 1 Metallic Sights'!Q$7:S$107,Competitors!N65,1)</f>
        <v>186.006</v>
      </c>
      <c r="T42" s="91">
        <f>INDEX('Day 1 Metallic Sights'!Q$7:S$107,Competitors!N65,2)</f>
        <v>195.008</v>
      </c>
      <c r="U42" s="91">
        <f>INDEX('Day 1 Metallic Sights'!Q$7:S$107,Competitors!N65,3)</f>
        <v>381.014</v>
      </c>
      <c r="W42" s="91">
        <f>INDEX('Day 1 Metallic Sights'!U$7:Y$107,Competitors!N65,1)</f>
        <v>378.012</v>
      </c>
      <c r="X42" s="91">
        <f>INDEX('Day 1 Metallic Sights'!U$7:Y$107,Competitors!N65,2)</f>
        <v>372.01</v>
      </c>
      <c r="Y42" s="91">
        <f>INDEX('Day 1 Metallic Sights'!U$7:Y$107,Competitors!N65,3)</f>
        <v>388.012</v>
      </c>
      <c r="Z42" s="91">
        <f>INDEX('Day 1 Metallic Sights'!U$7:Y$107,Competitors!N65,4)</f>
        <v>381.014</v>
      </c>
      <c r="AA42" s="91">
        <f>INDEX('Day 1 Metallic Sights'!U$7:Y$107,Competitors!N65,5)</f>
        <v>1519.0479999999998</v>
      </c>
    </row>
    <row r="43" spans="1:27" ht="18" customHeight="1">
      <c r="A43" s="27"/>
      <c r="B43" s="41">
        <f>Competitors!C66</f>
        <v>136</v>
      </c>
      <c r="C43" s="7" t="str">
        <f>Competitors!D66</f>
        <v>Kyle Lawson</v>
      </c>
      <c r="D43" s="7" t="str">
        <f>Competitors!E66</f>
        <v>Junior</v>
      </c>
      <c r="E43" s="42" t="str">
        <f>Competitors!F66</f>
        <v>Unclassified</v>
      </c>
      <c r="G43" s="35">
        <f>INDEX('Day 1 Metallic Sights'!E$7:G$107,Competitors!N66,1)</f>
        <v>191.006</v>
      </c>
      <c r="H43" s="35">
        <f>INDEX('Day 1 Metallic Sights'!E$7:G$107,Competitors!N66,2)</f>
        <v>198.012</v>
      </c>
      <c r="I43" s="35">
        <f>INDEX('Day 1 Metallic Sights'!E$7:G$107,Competitors!N66,3)</f>
        <v>389.01800000000003</v>
      </c>
      <c r="K43" s="35">
        <f>INDEX('Day 1 Metallic Sights'!I$7:K$107,Competitors!N66,1)</f>
        <v>195.011</v>
      </c>
      <c r="L43" s="35">
        <f>INDEX('Day 1 Metallic Sights'!I$7:K$107,Competitors!N66,2)</f>
        <v>197.012</v>
      </c>
      <c r="M43" s="35">
        <f>INDEX('Day 1 Metallic Sights'!I$7:K$107,Competitors!N66,3)</f>
        <v>392.023</v>
      </c>
      <c r="O43" s="35">
        <f>INDEX('Day 1 Metallic Sights'!M$7:O$107,Competitors!N66,1)</f>
        <v>198.014</v>
      </c>
      <c r="P43" s="35">
        <f>INDEX('Day 1 Metallic Sights'!M$7:O$107,Competitors!N66,2)</f>
        <v>197.011</v>
      </c>
      <c r="Q43" s="35">
        <f>INDEX('Day 1 Metallic Sights'!M$7:O$107,Competitors!N66,3)</f>
        <v>395.025</v>
      </c>
      <c r="S43" s="35">
        <f>INDEX('Day 1 Metallic Sights'!Q$7:S$107,Competitors!N66,1)</f>
        <v>198.005</v>
      </c>
      <c r="T43" s="35">
        <f>INDEX('Day 1 Metallic Sights'!Q$7:S$107,Competitors!N66,2)</f>
        <v>199.014</v>
      </c>
      <c r="U43" s="35">
        <f>INDEX('Day 1 Metallic Sights'!Q$7:S$107,Competitors!N66,3)</f>
        <v>397.019</v>
      </c>
      <c r="W43" s="35">
        <f>INDEX('Day 1 Metallic Sights'!U$7:Y$107,Competitors!N66,1)</f>
        <v>389.01800000000003</v>
      </c>
      <c r="X43" s="35">
        <f>INDEX('Day 1 Metallic Sights'!U$7:Y$107,Competitors!N66,2)</f>
        <v>392.023</v>
      </c>
      <c r="Y43" s="35">
        <f>INDEX('Day 1 Metallic Sights'!U$7:Y$107,Competitors!N66,3)</f>
        <v>395.025</v>
      </c>
      <c r="Z43" s="35">
        <f>INDEX('Day 1 Metallic Sights'!U$7:Y$107,Competitors!N66,4)</f>
        <v>397.019</v>
      </c>
      <c r="AA43" s="35">
        <f>INDEX('Day 1 Metallic Sights'!U$7:Y$107,Competitors!N66,5)</f>
        <v>1573.085</v>
      </c>
    </row>
    <row r="44" spans="1:27" ht="18" customHeight="1">
      <c r="A44" s="27"/>
      <c r="B44" s="88">
        <f>Competitors!C67</f>
        <v>137</v>
      </c>
      <c r="C44" s="89" t="str">
        <f>Competitors!D67</f>
        <v>Dillon Novak</v>
      </c>
      <c r="D44" s="89" t="str">
        <f>Competitors!E67</f>
        <v>Intermediate Jr</v>
      </c>
      <c r="E44" s="90" t="str">
        <f>Competitors!F67</f>
        <v>Sharpshooter</v>
      </c>
      <c r="G44" s="91">
        <f>INDEX('Day 1 Metallic Sights'!E$7:G$107,Competitors!N67,1)</f>
        <v>198.011</v>
      </c>
      <c r="H44" s="91">
        <f>INDEX('Day 1 Metallic Sights'!E$7:G$107,Competitors!N67,2)</f>
        <v>200.014</v>
      </c>
      <c r="I44" s="91">
        <f>INDEX('Day 1 Metallic Sights'!E$7:G$107,Competitors!N67,3)</f>
        <v>398.025</v>
      </c>
      <c r="K44" s="91">
        <f>INDEX('Day 1 Metallic Sights'!I$7:K$107,Competitors!N67,1)</f>
        <v>197.011</v>
      </c>
      <c r="L44" s="91">
        <f>INDEX('Day 1 Metallic Sights'!I$7:K$107,Competitors!N67,2)</f>
        <v>200.012</v>
      </c>
      <c r="M44" s="91">
        <f>INDEX('Day 1 Metallic Sights'!I$7:K$107,Competitors!N67,3)</f>
        <v>397.023</v>
      </c>
      <c r="O44" s="91">
        <f>INDEX('Day 1 Metallic Sights'!M$7:O$107,Competitors!N67,1)</f>
        <v>199.015</v>
      </c>
      <c r="P44" s="91">
        <f>INDEX('Day 1 Metallic Sights'!M$7:O$107,Competitors!N67,2)</f>
        <v>194.007</v>
      </c>
      <c r="Q44" s="91">
        <f>INDEX('Day 1 Metallic Sights'!M$7:O$107,Competitors!N67,3)</f>
        <v>393.022</v>
      </c>
      <c r="S44" s="91">
        <f>INDEX('Day 1 Metallic Sights'!Q$7:S$107,Competitors!N67,1)</f>
        <v>195.006</v>
      </c>
      <c r="T44" s="91">
        <f>INDEX('Day 1 Metallic Sights'!Q$7:S$107,Competitors!N67,2)</f>
        <v>192.007</v>
      </c>
      <c r="U44" s="91">
        <f>INDEX('Day 1 Metallic Sights'!Q$7:S$107,Competitors!N67,3)</f>
        <v>387.01300000000003</v>
      </c>
      <c r="W44" s="91">
        <f>INDEX('Day 1 Metallic Sights'!U$7:Y$107,Competitors!N67,1)</f>
        <v>398.025</v>
      </c>
      <c r="X44" s="91">
        <f>INDEX('Day 1 Metallic Sights'!U$7:Y$107,Competitors!N67,2)</f>
        <v>397.023</v>
      </c>
      <c r="Y44" s="91">
        <f>INDEX('Day 1 Metallic Sights'!U$7:Y$107,Competitors!N67,3)</f>
        <v>393.022</v>
      </c>
      <c r="Z44" s="91">
        <f>INDEX('Day 1 Metallic Sights'!U$7:Y$107,Competitors!N67,4)</f>
        <v>387.01300000000003</v>
      </c>
      <c r="AA44" s="91">
        <f>INDEX('Day 1 Metallic Sights'!U$7:Y$107,Competitors!N67,5)</f>
        <v>1575.083</v>
      </c>
    </row>
    <row r="45" spans="1:27" ht="18" customHeight="1">
      <c r="A45" s="27"/>
      <c r="B45" s="41">
        <f>Competitors!C68</f>
        <v>138</v>
      </c>
      <c r="C45" s="7" t="str">
        <f>Competitors!D68</f>
        <v>John S Cialek</v>
      </c>
      <c r="D45" s="7" t="str">
        <f>Competitors!E68</f>
        <v>Intermediate Jr</v>
      </c>
      <c r="E45" s="42" t="str">
        <f>Competitors!F68</f>
        <v>Sharpshooter</v>
      </c>
      <c r="G45" s="35">
        <f>INDEX('Day 1 Metallic Sights'!E$7:G$107,Competitors!N68,1)</f>
        <v>198.011</v>
      </c>
      <c r="H45" s="35">
        <f>INDEX('Day 1 Metallic Sights'!E$7:G$107,Competitors!N68,2)</f>
        <v>199.01</v>
      </c>
      <c r="I45" s="35">
        <f>INDEX('Day 1 Metallic Sights'!E$7:G$107,Competitors!N68,3)</f>
        <v>397.02099999999996</v>
      </c>
      <c r="K45" s="35">
        <f>INDEX('Day 1 Metallic Sights'!I$7:K$107,Competitors!N68,1)</f>
        <v>198.009</v>
      </c>
      <c r="L45" s="35">
        <f>INDEX('Day 1 Metallic Sights'!I$7:K$107,Competitors!N68,2)</f>
        <v>194.003</v>
      </c>
      <c r="M45" s="35">
        <f>INDEX('Day 1 Metallic Sights'!I$7:K$107,Competitors!N68,3)</f>
        <v>392.01199999999994</v>
      </c>
      <c r="O45" s="35">
        <f>INDEX('Day 1 Metallic Sights'!M$7:O$107,Competitors!N68,1)</f>
        <v>200.008</v>
      </c>
      <c r="P45" s="35">
        <f>INDEX('Day 1 Metallic Sights'!M$7:O$107,Competitors!N68,2)</f>
        <v>192.005</v>
      </c>
      <c r="Q45" s="35">
        <f>INDEX('Day 1 Metallic Sights'!M$7:O$107,Competitors!N68,3)</f>
        <v>392.01300000000003</v>
      </c>
      <c r="S45" s="35">
        <f>INDEX('Day 1 Metallic Sights'!Q$7:S$107,Competitors!N68,1)</f>
        <v>184.004</v>
      </c>
      <c r="T45" s="35">
        <f>INDEX('Day 1 Metallic Sights'!Q$7:S$107,Competitors!N68,2)</f>
        <v>195.007</v>
      </c>
      <c r="U45" s="35">
        <f>INDEX('Day 1 Metallic Sights'!Q$7:S$107,Competitors!N68,3)</f>
        <v>379.01099999999997</v>
      </c>
      <c r="W45" s="35">
        <f>INDEX('Day 1 Metallic Sights'!U$7:Y$107,Competitors!N68,1)</f>
        <v>397.02099999999996</v>
      </c>
      <c r="X45" s="35">
        <f>INDEX('Day 1 Metallic Sights'!U$7:Y$107,Competitors!N68,2)</f>
        <v>392.01199999999994</v>
      </c>
      <c r="Y45" s="35">
        <f>INDEX('Day 1 Metallic Sights'!U$7:Y$107,Competitors!N68,3)</f>
        <v>392.01300000000003</v>
      </c>
      <c r="Z45" s="35">
        <f>INDEX('Day 1 Metallic Sights'!U$7:Y$107,Competitors!N68,4)</f>
        <v>379.01099999999997</v>
      </c>
      <c r="AA45" s="35">
        <f>INDEX('Day 1 Metallic Sights'!U$7:Y$107,Competitors!N68,5)</f>
        <v>1560.0569999999998</v>
      </c>
    </row>
    <row r="46" spans="1:27" ht="18" customHeight="1">
      <c r="A46" s="27"/>
      <c r="B46" s="88">
        <f>Competitors!C69</f>
        <v>139</v>
      </c>
      <c r="C46" s="89" t="str">
        <f>Competitors!D69</f>
        <v>Bennett Milliner</v>
      </c>
      <c r="D46" s="89" t="str">
        <f>Competitors!E69</f>
        <v>Open</v>
      </c>
      <c r="E46" s="90" t="str">
        <f>Competitors!F69</f>
        <v>Sharpshooter</v>
      </c>
      <c r="G46" s="91">
        <f>INDEX('Day 1 Metallic Sights'!E$7:G$107,Competitors!N69,1)</f>
        <v>189.004</v>
      </c>
      <c r="H46" s="91">
        <f>INDEX('Day 1 Metallic Sights'!E$7:G$107,Competitors!N69,2)</f>
        <v>181.002</v>
      </c>
      <c r="I46" s="91">
        <f>INDEX('Day 1 Metallic Sights'!E$7:G$107,Competitors!N69,3)</f>
        <v>370.006</v>
      </c>
      <c r="K46" s="91">
        <f>INDEX('Day 1 Metallic Sights'!I$7:K$107,Competitors!N69,1)</f>
        <v>197.01</v>
      </c>
      <c r="L46" s="91">
        <f>INDEX('Day 1 Metallic Sights'!I$7:K$107,Competitors!N69,2)</f>
        <v>189.003</v>
      </c>
      <c r="M46" s="91">
        <f>INDEX('Day 1 Metallic Sights'!I$7:K$107,Competitors!N69,3)</f>
        <v>386.013</v>
      </c>
      <c r="O46" s="91">
        <f>INDEX('Day 1 Metallic Sights'!M$7:O$107,Competitors!N69,1)</f>
        <v>194.005</v>
      </c>
      <c r="P46" s="91">
        <f>INDEX('Day 1 Metallic Sights'!M$7:O$107,Competitors!N69,2)</f>
        <v>185.003</v>
      </c>
      <c r="Q46" s="91">
        <f>INDEX('Day 1 Metallic Sights'!M$7:O$107,Competitors!N69,3)</f>
        <v>379.008</v>
      </c>
      <c r="S46" s="91">
        <f>INDEX('Day 1 Metallic Sights'!Q$7:S$107,Competitors!N69,1)</f>
        <v>193.002</v>
      </c>
      <c r="T46" s="91">
        <f>INDEX('Day 1 Metallic Sights'!Q$7:S$107,Competitors!N69,2)</f>
        <v>191.004</v>
      </c>
      <c r="U46" s="91">
        <f>INDEX('Day 1 Metallic Sights'!Q$7:S$107,Competitors!N69,3)</f>
        <v>384.006</v>
      </c>
      <c r="W46" s="91">
        <f>INDEX('Day 1 Metallic Sights'!U$7:Y$107,Competitors!N69,1)</f>
        <v>370.006</v>
      </c>
      <c r="X46" s="91">
        <f>INDEX('Day 1 Metallic Sights'!U$7:Y$107,Competitors!N69,2)</f>
        <v>386.013</v>
      </c>
      <c r="Y46" s="91">
        <f>INDEX('Day 1 Metallic Sights'!U$7:Y$107,Competitors!N69,3)</f>
        <v>379.008</v>
      </c>
      <c r="Z46" s="91">
        <f>INDEX('Day 1 Metallic Sights'!U$7:Y$107,Competitors!N69,4)</f>
        <v>384.006</v>
      </c>
      <c r="AA46" s="91">
        <f>INDEX('Day 1 Metallic Sights'!U$7:Y$107,Competitors!N69,5)</f>
        <v>1519.033</v>
      </c>
    </row>
    <row r="47" spans="1:27" ht="18" customHeight="1">
      <c r="A47" s="27"/>
      <c r="B47" s="41">
        <f>Competitors!C70</f>
        <v>140</v>
      </c>
      <c r="C47" s="7" t="str">
        <f>Competitors!D70</f>
        <v>Jessica Levine</v>
      </c>
      <c r="D47" s="7" t="str">
        <f>Competitors!E70</f>
        <v>Junior</v>
      </c>
      <c r="E47" s="42" t="str">
        <f>Competitors!F70</f>
        <v>Expert</v>
      </c>
      <c r="G47" s="35">
        <f>INDEX('Day 1 Metallic Sights'!E$7:G$107,Competitors!N70,1)</f>
        <v>0</v>
      </c>
      <c r="H47" s="35">
        <f>INDEX('Day 1 Metallic Sights'!E$7:G$107,Competitors!N70,2)</f>
        <v>0</v>
      </c>
      <c r="I47" s="35">
        <f>INDEX('Day 1 Metallic Sights'!E$7:G$107,Competitors!N70,3)</f>
        <v>0</v>
      </c>
      <c r="K47" s="35">
        <f>INDEX('Day 1 Metallic Sights'!I$7:K$107,Competitors!N70,1)</f>
        <v>0</v>
      </c>
      <c r="L47" s="35">
        <f>INDEX('Day 1 Metallic Sights'!I$7:K$107,Competitors!N70,2)</f>
        <v>0</v>
      </c>
      <c r="M47" s="35">
        <f>INDEX('Day 1 Metallic Sights'!I$7:K$107,Competitors!N70,3)</f>
        <v>0</v>
      </c>
      <c r="O47" s="35">
        <f>INDEX('Day 1 Metallic Sights'!M$7:O$107,Competitors!N70,1)</f>
        <v>0</v>
      </c>
      <c r="P47" s="35">
        <f>INDEX('Day 1 Metallic Sights'!M$7:O$107,Competitors!N70,2)</f>
        <v>0</v>
      </c>
      <c r="Q47" s="35">
        <f>INDEX('Day 1 Metallic Sights'!M$7:O$107,Competitors!N70,3)</f>
        <v>0</v>
      </c>
      <c r="S47" s="35">
        <f>INDEX('Day 1 Metallic Sights'!Q$7:S$107,Competitors!N70,1)</f>
        <v>0</v>
      </c>
      <c r="T47" s="35">
        <f>INDEX('Day 1 Metallic Sights'!Q$7:S$107,Competitors!N70,2)</f>
        <v>0</v>
      </c>
      <c r="U47" s="35">
        <f>INDEX('Day 1 Metallic Sights'!Q$7:S$107,Competitors!N70,3)</f>
        <v>0</v>
      </c>
      <c r="W47" s="35">
        <f>INDEX('Day 1 Metallic Sights'!U$7:Y$107,Competitors!N70,1)</f>
        <v>0</v>
      </c>
      <c r="X47" s="35">
        <f>INDEX('Day 1 Metallic Sights'!U$7:Y$107,Competitors!N70,2)</f>
        <v>0</v>
      </c>
      <c r="Y47" s="35">
        <f>INDEX('Day 1 Metallic Sights'!U$7:Y$107,Competitors!N70,3)</f>
        <v>0</v>
      </c>
      <c r="Z47" s="35">
        <f>INDEX('Day 1 Metallic Sights'!U$7:Y$107,Competitors!N70,4)</f>
        <v>0</v>
      </c>
      <c r="AA47" s="35">
        <f>INDEX('Day 1 Metallic Sights'!U$7:Y$107,Competitors!N70,5)</f>
        <v>0</v>
      </c>
    </row>
    <row r="48" spans="1:27" ht="18" customHeight="1">
      <c r="A48" s="27"/>
      <c r="B48" s="88">
        <f>Competitors!C71</f>
        <v>141</v>
      </c>
      <c r="C48" s="89">
        <f>Competitors!D71</f>
        <v>0</v>
      </c>
      <c r="D48" s="89">
        <f>Competitors!E71</f>
        <v>0</v>
      </c>
      <c r="E48" s="90">
        <f>Competitors!F71</f>
        <v>0</v>
      </c>
      <c r="G48" s="91">
        <f>INDEX('Day 1 Metallic Sights'!E$7:G$107,Competitors!N71,1)</f>
        <v>0</v>
      </c>
      <c r="H48" s="91">
        <f>INDEX('Day 1 Metallic Sights'!E$7:G$107,Competitors!N71,2)</f>
        <v>0</v>
      </c>
      <c r="I48" s="91">
        <f>INDEX('Day 1 Metallic Sights'!E$7:G$107,Competitors!N71,3)</f>
        <v>0</v>
      </c>
      <c r="K48" s="91">
        <f>INDEX('Day 1 Metallic Sights'!I$7:K$107,Competitors!N71,1)</f>
        <v>0</v>
      </c>
      <c r="L48" s="91">
        <f>INDEX('Day 1 Metallic Sights'!I$7:K$107,Competitors!N71,2)</f>
        <v>0</v>
      </c>
      <c r="M48" s="91">
        <f>INDEX('Day 1 Metallic Sights'!I$7:K$107,Competitors!N71,3)</f>
        <v>0</v>
      </c>
      <c r="O48" s="91">
        <f>INDEX('Day 1 Metallic Sights'!M$7:O$107,Competitors!N71,1)</f>
        <v>0</v>
      </c>
      <c r="P48" s="91">
        <f>INDEX('Day 1 Metallic Sights'!M$7:O$107,Competitors!N71,2)</f>
        <v>0</v>
      </c>
      <c r="Q48" s="91">
        <f>INDEX('Day 1 Metallic Sights'!M$7:O$107,Competitors!N71,3)</f>
        <v>0</v>
      </c>
      <c r="S48" s="91">
        <f>INDEX('Day 1 Metallic Sights'!Q$7:S$107,Competitors!N71,1)</f>
        <v>0</v>
      </c>
      <c r="T48" s="91">
        <f>INDEX('Day 1 Metallic Sights'!Q$7:S$107,Competitors!N71,2)</f>
        <v>0</v>
      </c>
      <c r="U48" s="91">
        <f>INDEX('Day 1 Metallic Sights'!Q$7:S$107,Competitors!N71,3)</f>
        <v>0</v>
      </c>
      <c r="W48" s="91">
        <f>INDEX('Day 1 Metallic Sights'!U$7:Y$107,Competitors!N71,1)</f>
        <v>0</v>
      </c>
      <c r="X48" s="91">
        <f>INDEX('Day 1 Metallic Sights'!U$7:Y$107,Competitors!N71,2)</f>
        <v>0</v>
      </c>
      <c r="Y48" s="91">
        <f>INDEX('Day 1 Metallic Sights'!U$7:Y$107,Competitors!N71,3)</f>
        <v>0</v>
      </c>
      <c r="Z48" s="91">
        <f>INDEX('Day 1 Metallic Sights'!U$7:Y$107,Competitors!N71,4)</f>
        <v>0</v>
      </c>
      <c r="AA48" s="91">
        <f>INDEX('Day 1 Metallic Sights'!U$7:Y$107,Competitors!N71,5)</f>
        <v>0</v>
      </c>
    </row>
    <row r="49" spans="1:27" ht="18" customHeight="1">
      <c r="A49" s="27"/>
      <c r="B49" s="41">
        <f>Competitors!C72</f>
        <v>142</v>
      </c>
      <c r="C49" s="7">
        <f>Competitors!D72</f>
        <v>0</v>
      </c>
      <c r="D49" s="7">
        <f>Competitors!E72</f>
        <v>0</v>
      </c>
      <c r="E49" s="42">
        <f>Competitors!F72</f>
        <v>0</v>
      </c>
      <c r="G49" s="35">
        <f>INDEX('Day 1 Metallic Sights'!E$7:G$107,Competitors!N72,1)</f>
        <v>0</v>
      </c>
      <c r="H49" s="35">
        <f>INDEX('Day 1 Metallic Sights'!E$7:G$107,Competitors!N72,2)</f>
        <v>0</v>
      </c>
      <c r="I49" s="35">
        <f>INDEX('Day 1 Metallic Sights'!E$7:G$107,Competitors!N72,3)</f>
        <v>0</v>
      </c>
      <c r="K49" s="35">
        <f>INDEX('Day 1 Metallic Sights'!I$7:K$107,Competitors!N72,1)</f>
        <v>0</v>
      </c>
      <c r="L49" s="35">
        <f>INDEX('Day 1 Metallic Sights'!I$7:K$107,Competitors!N72,2)</f>
        <v>0</v>
      </c>
      <c r="M49" s="35">
        <f>INDEX('Day 1 Metallic Sights'!I$7:K$107,Competitors!N72,3)</f>
        <v>0</v>
      </c>
      <c r="O49" s="35">
        <f>INDEX('Day 1 Metallic Sights'!M$7:O$107,Competitors!N72,1)</f>
        <v>0</v>
      </c>
      <c r="P49" s="35">
        <f>INDEX('Day 1 Metallic Sights'!M$7:O$107,Competitors!N72,2)</f>
        <v>0</v>
      </c>
      <c r="Q49" s="35">
        <f>INDEX('Day 1 Metallic Sights'!M$7:O$107,Competitors!N72,3)</f>
        <v>0</v>
      </c>
      <c r="S49" s="35">
        <f>INDEX('Day 1 Metallic Sights'!Q$7:S$107,Competitors!N72,1)</f>
        <v>0</v>
      </c>
      <c r="T49" s="35">
        <f>INDEX('Day 1 Metallic Sights'!Q$7:S$107,Competitors!N72,2)</f>
        <v>0</v>
      </c>
      <c r="U49" s="35">
        <f>INDEX('Day 1 Metallic Sights'!Q$7:S$107,Competitors!N72,3)</f>
        <v>0</v>
      </c>
      <c r="W49" s="35">
        <f>INDEX('Day 1 Metallic Sights'!U$7:Y$107,Competitors!N72,1)</f>
        <v>0</v>
      </c>
      <c r="X49" s="35">
        <f>INDEX('Day 1 Metallic Sights'!U$7:Y$107,Competitors!N72,2)</f>
        <v>0</v>
      </c>
      <c r="Y49" s="35">
        <f>INDEX('Day 1 Metallic Sights'!U$7:Y$107,Competitors!N72,3)</f>
        <v>0</v>
      </c>
      <c r="Z49" s="35">
        <f>INDEX('Day 1 Metallic Sights'!U$7:Y$107,Competitors!N72,4)</f>
        <v>0</v>
      </c>
      <c r="AA49" s="35">
        <f>INDEX('Day 1 Metallic Sights'!U$7:Y$107,Competitors!N72,5)</f>
        <v>0</v>
      </c>
    </row>
    <row r="50" spans="1:27" ht="18" customHeight="1">
      <c r="A50" s="27"/>
      <c r="B50" s="88">
        <f>Competitors!C73</f>
        <v>143</v>
      </c>
      <c r="C50" s="89">
        <f>Competitors!D73</f>
        <v>0</v>
      </c>
      <c r="D50" s="89">
        <f>Competitors!E73</f>
        <v>0</v>
      </c>
      <c r="E50" s="90">
        <f>Competitors!F73</f>
        <v>0</v>
      </c>
      <c r="G50" s="91">
        <f>INDEX('Day 1 Metallic Sights'!E$7:G$107,Competitors!N73,1)</f>
        <v>0</v>
      </c>
      <c r="H50" s="91">
        <f>INDEX('Day 1 Metallic Sights'!E$7:G$107,Competitors!N73,2)</f>
        <v>0</v>
      </c>
      <c r="I50" s="91">
        <f>INDEX('Day 1 Metallic Sights'!E$7:G$107,Competitors!N73,3)</f>
        <v>0</v>
      </c>
      <c r="K50" s="91">
        <f>INDEX('Day 1 Metallic Sights'!I$7:K$107,Competitors!N73,1)</f>
        <v>0</v>
      </c>
      <c r="L50" s="91">
        <f>INDEX('Day 1 Metallic Sights'!I$7:K$107,Competitors!N73,2)</f>
        <v>0</v>
      </c>
      <c r="M50" s="91">
        <f>INDEX('Day 1 Metallic Sights'!I$7:K$107,Competitors!N73,3)</f>
        <v>0</v>
      </c>
      <c r="O50" s="91">
        <f>INDEX('Day 1 Metallic Sights'!M$7:O$107,Competitors!N73,1)</f>
        <v>0</v>
      </c>
      <c r="P50" s="91">
        <f>INDEX('Day 1 Metallic Sights'!M$7:O$107,Competitors!N73,2)</f>
        <v>0</v>
      </c>
      <c r="Q50" s="91">
        <f>INDEX('Day 1 Metallic Sights'!M$7:O$107,Competitors!N73,3)</f>
        <v>0</v>
      </c>
      <c r="S50" s="91">
        <f>INDEX('Day 1 Metallic Sights'!Q$7:S$107,Competitors!N73,1)</f>
        <v>0</v>
      </c>
      <c r="T50" s="91">
        <f>INDEX('Day 1 Metallic Sights'!Q$7:S$107,Competitors!N73,2)</f>
        <v>0</v>
      </c>
      <c r="U50" s="91">
        <f>INDEX('Day 1 Metallic Sights'!Q$7:S$107,Competitors!N73,3)</f>
        <v>0</v>
      </c>
      <c r="W50" s="91">
        <f>INDEX('Day 1 Metallic Sights'!U$7:Y$107,Competitors!N73,1)</f>
        <v>0</v>
      </c>
      <c r="X50" s="91">
        <f>INDEX('Day 1 Metallic Sights'!U$7:Y$107,Competitors!N73,2)</f>
        <v>0</v>
      </c>
      <c r="Y50" s="91">
        <f>INDEX('Day 1 Metallic Sights'!U$7:Y$107,Competitors!N73,3)</f>
        <v>0</v>
      </c>
      <c r="Z50" s="91">
        <f>INDEX('Day 1 Metallic Sights'!U$7:Y$107,Competitors!N73,4)</f>
        <v>0</v>
      </c>
      <c r="AA50" s="91">
        <f>INDEX('Day 1 Metallic Sights'!U$7:Y$107,Competitors!N73,5)</f>
        <v>0</v>
      </c>
    </row>
    <row r="51" spans="1:27" ht="18" customHeight="1">
      <c r="A51" s="27"/>
      <c r="B51" s="41">
        <f>Competitors!C74</f>
        <v>144</v>
      </c>
      <c r="C51" s="7">
        <f>Competitors!D74</f>
        <v>0</v>
      </c>
      <c r="D51" s="7">
        <f>Competitors!E74</f>
        <v>0</v>
      </c>
      <c r="E51" s="42">
        <f>Competitors!F74</f>
        <v>0</v>
      </c>
      <c r="G51" s="35">
        <f>INDEX('Day 1 Metallic Sights'!E$7:G$107,Competitors!N74,1)</f>
        <v>0</v>
      </c>
      <c r="H51" s="35">
        <f>INDEX('Day 1 Metallic Sights'!E$7:G$107,Competitors!N74,2)</f>
        <v>0</v>
      </c>
      <c r="I51" s="35">
        <f>INDEX('Day 1 Metallic Sights'!E$7:G$107,Competitors!N74,3)</f>
        <v>0</v>
      </c>
      <c r="K51" s="35">
        <f>INDEX('Day 1 Metallic Sights'!I$7:K$107,Competitors!N74,1)</f>
        <v>0</v>
      </c>
      <c r="L51" s="35">
        <f>INDEX('Day 1 Metallic Sights'!I$7:K$107,Competitors!N74,2)</f>
        <v>0</v>
      </c>
      <c r="M51" s="35">
        <f>INDEX('Day 1 Metallic Sights'!I$7:K$107,Competitors!N74,3)</f>
        <v>0</v>
      </c>
      <c r="O51" s="35">
        <f>INDEX('Day 1 Metallic Sights'!M$7:O$107,Competitors!N74,1)</f>
        <v>0</v>
      </c>
      <c r="P51" s="35">
        <f>INDEX('Day 1 Metallic Sights'!M$7:O$107,Competitors!N74,2)</f>
        <v>0</v>
      </c>
      <c r="Q51" s="35">
        <f>INDEX('Day 1 Metallic Sights'!M$7:O$107,Competitors!N74,3)</f>
        <v>0</v>
      </c>
      <c r="S51" s="35">
        <f>INDEX('Day 1 Metallic Sights'!Q$7:S$107,Competitors!N74,1)</f>
        <v>0</v>
      </c>
      <c r="T51" s="35">
        <f>INDEX('Day 1 Metallic Sights'!Q$7:S$107,Competitors!N74,2)</f>
        <v>0</v>
      </c>
      <c r="U51" s="35">
        <f>INDEX('Day 1 Metallic Sights'!Q$7:S$107,Competitors!N74,3)</f>
        <v>0</v>
      </c>
      <c r="W51" s="35">
        <f>INDEX('Day 1 Metallic Sights'!U$7:Y$107,Competitors!N74,1)</f>
        <v>0</v>
      </c>
      <c r="X51" s="35">
        <f>INDEX('Day 1 Metallic Sights'!U$7:Y$107,Competitors!N74,2)</f>
        <v>0</v>
      </c>
      <c r="Y51" s="35">
        <f>INDEX('Day 1 Metallic Sights'!U$7:Y$107,Competitors!N74,3)</f>
        <v>0</v>
      </c>
      <c r="Z51" s="35">
        <f>INDEX('Day 1 Metallic Sights'!U$7:Y$107,Competitors!N74,4)</f>
        <v>0</v>
      </c>
      <c r="AA51" s="35">
        <f>INDEX('Day 1 Metallic Sights'!U$7:Y$107,Competitors!N74,5)</f>
        <v>0</v>
      </c>
    </row>
    <row r="52" spans="1:27" ht="18" customHeight="1">
      <c r="A52" s="27"/>
      <c r="B52" s="88">
        <f>Competitors!C75</f>
        <v>145</v>
      </c>
      <c r="C52" s="89">
        <f>Competitors!D75</f>
        <v>0</v>
      </c>
      <c r="D52" s="89">
        <f>Competitors!E75</f>
        <v>0</v>
      </c>
      <c r="E52" s="90">
        <f>Competitors!F75</f>
        <v>0</v>
      </c>
      <c r="G52" s="91">
        <f>INDEX('Day 1 Metallic Sights'!E$7:G$107,Competitors!N75,1)</f>
        <v>0</v>
      </c>
      <c r="H52" s="91">
        <f>INDEX('Day 1 Metallic Sights'!E$7:G$107,Competitors!N75,2)</f>
        <v>0</v>
      </c>
      <c r="I52" s="91">
        <f>INDEX('Day 1 Metallic Sights'!E$7:G$107,Competitors!N75,3)</f>
        <v>0</v>
      </c>
      <c r="K52" s="91">
        <f>INDEX('Day 1 Metallic Sights'!I$7:K$107,Competitors!N75,1)</f>
        <v>0</v>
      </c>
      <c r="L52" s="91">
        <f>INDEX('Day 1 Metallic Sights'!I$7:K$107,Competitors!N75,2)</f>
        <v>0</v>
      </c>
      <c r="M52" s="91">
        <f>INDEX('Day 1 Metallic Sights'!I$7:K$107,Competitors!N75,3)</f>
        <v>0</v>
      </c>
      <c r="O52" s="91">
        <f>INDEX('Day 1 Metallic Sights'!M$7:O$107,Competitors!N75,1)</f>
        <v>0</v>
      </c>
      <c r="P52" s="91">
        <f>INDEX('Day 1 Metallic Sights'!M$7:O$107,Competitors!N75,2)</f>
        <v>0</v>
      </c>
      <c r="Q52" s="91">
        <f>INDEX('Day 1 Metallic Sights'!M$7:O$107,Competitors!N75,3)</f>
        <v>0</v>
      </c>
      <c r="S52" s="91">
        <f>INDEX('Day 1 Metallic Sights'!Q$7:S$107,Competitors!N75,1)</f>
        <v>0</v>
      </c>
      <c r="T52" s="91">
        <f>INDEX('Day 1 Metallic Sights'!Q$7:S$107,Competitors!N75,2)</f>
        <v>0</v>
      </c>
      <c r="U52" s="91">
        <f>INDEX('Day 1 Metallic Sights'!Q$7:S$107,Competitors!N75,3)</f>
        <v>0</v>
      </c>
      <c r="W52" s="91">
        <f>INDEX('Day 1 Metallic Sights'!U$7:Y$107,Competitors!N75,1)</f>
        <v>0</v>
      </c>
      <c r="X52" s="91">
        <f>INDEX('Day 1 Metallic Sights'!U$7:Y$107,Competitors!N75,2)</f>
        <v>0</v>
      </c>
      <c r="Y52" s="91">
        <f>INDEX('Day 1 Metallic Sights'!U$7:Y$107,Competitors!N75,3)</f>
        <v>0</v>
      </c>
      <c r="Z52" s="91">
        <f>INDEX('Day 1 Metallic Sights'!U$7:Y$107,Competitors!N75,4)</f>
        <v>0</v>
      </c>
      <c r="AA52" s="91">
        <f>INDEX('Day 1 Metallic Sights'!U$7:Y$107,Competitors!N75,5)</f>
        <v>0</v>
      </c>
    </row>
    <row r="53" spans="1:27" ht="18" customHeight="1">
      <c r="A53" s="27"/>
      <c r="B53" s="41">
        <f>Competitors!C76</f>
        <v>146</v>
      </c>
      <c r="C53" s="7">
        <f>Competitors!D76</f>
        <v>0</v>
      </c>
      <c r="D53" s="7">
        <f>Competitors!E76</f>
        <v>0</v>
      </c>
      <c r="E53" s="42">
        <f>Competitors!F76</f>
        <v>0</v>
      </c>
      <c r="G53" s="35">
        <f>INDEX('Day 1 Metallic Sights'!E$7:G$107,Competitors!N76,1)</f>
        <v>0</v>
      </c>
      <c r="H53" s="35">
        <f>INDEX('Day 1 Metallic Sights'!E$7:G$107,Competitors!N76,2)</f>
        <v>0</v>
      </c>
      <c r="I53" s="35">
        <f>INDEX('Day 1 Metallic Sights'!E$7:G$107,Competitors!N76,3)</f>
        <v>0</v>
      </c>
      <c r="K53" s="35">
        <f>INDEX('Day 1 Metallic Sights'!I$7:K$107,Competitors!N76,1)</f>
        <v>0</v>
      </c>
      <c r="L53" s="35">
        <f>INDEX('Day 1 Metallic Sights'!I$7:K$107,Competitors!N76,2)</f>
        <v>0</v>
      </c>
      <c r="M53" s="35">
        <f>INDEX('Day 1 Metallic Sights'!I$7:K$107,Competitors!N76,3)</f>
        <v>0</v>
      </c>
      <c r="O53" s="35">
        <f>INDEX('Day 1 Metallic Sights'!M$7:O$107,Competitors!N76,1)</f>
        <v>0</v>
      </c>
      <c r="P53" s="35">
        <f>INDEX('Day 1 Metallic Sights'!M$7:O$107,Competitors!N76,2)</f>
        <v>0</v>
      </c>
      <c r="Q53" s="35">
        <f>INDEX('Day 1 Metallic Sights'!M$7:O$107,Competitors!N76,3)</f>
        <v>0</v>
      </c>
      <c r="S53" s="35">
        <f>INDEX('Day 1 Metallic Sights'!Q$7:S$107,Competitors!N76,1)</f>
        <v>0</v>
      </c>
      <c r="T53" s="35">
        <f>INDEX('Day 1 Metallic Sights'!Q$7:S$107,Competitors!N76,2)</f>
        <v>0</v>
      </c>
      <c r="U53" s="35">
        <f>INDEX('Day 1 Metallic Sights'!Q$7:S$107,Competitors!N76,3)</f>
        <v>0</v>
      </c>
      <c r="W53" s="35">
        <f>INDEX('Day 1 Metallic Sights'!U$7:Y$107,Competitors!N76,1)</f>
        <v>0</v>
      </c>
      <c r="X53" s="35">
        <f>INDEX('Day 1 Metallic Sights'!U$7:Y$107,Competitors!N76,2)</f>
        <v>0</v>
      </c>
      <c r="Y53" s="35">
        <f>INDEX('Day 1 Metallic Sights'!U$7:Y$107,Competitors!N76,3)</f>
        <v>0</v>
      </c>
      <c r="Z53" s="35">
        <f>INDEX('Day 1 Metallic Sights'!U$7:Y$107,Competitors!N76,4)</f>
        <v>0</v>
      </c>
      <c r="AA53" s="35">
        <f>INDEX('Day 1 Metallic Sights'!U$7:Y$107,Competitors!N76,5)</f>
        <v>0</v>
      </c>
    </row>
    <row r="54" spans="1:27" ht="18" customHeight="1">
      <c r="A54" s="27"/>
      <c r="B54" s="88">
        <f>Competitors!C77</f>
        <v>147</v>
      </c>
      <c r="C54" s="89">
        <f>Competitors!D77</f>
        <v>0</v>
      </c>
      <c r="D54" s="89">
        <f>Competitors!E77</f>
        <v>0</v>
      </c>
      <c r="E54" s="90">
        <f>Competitors!F77</f>
        <v>0</v>
      </c>
      <c r="G54" s="91">
        <f>INDEX('Day 1 Metallic Sights'!E$7:G$107,Competitors!N77,1)</f>
        <v>0</v>
      </c>
      <c r="H54" s="91">
        <f>INDEX('Day 1 Metallic Sights'!E$7:G$107,Competitors!N77,2)</f>
        <v>0</v>
      </c>
      <c r="I54" s="91">
        <f>INDEX('Day 1 Metallic Sights'!E$7:G$107,Competitors!N77,3)</f>
        <v>0</v>
      </c>
      <c r="K54" s="91">
        <f>INDEX('Day 1 Metallic Sights'!I$7:K$107,Competitors!N77,1)</f>
        <v>0</v>
      </c>
      <c r="L54" s="91">
        <f>INDEX('Day 1 Metallic Sights'!I$7:K$107,Competitors!N77,2)</f>
        <v>0</v>
      </c>
      <c r="M54" s="91">
        <f>INDEX('Day 1 Metallic Sights'!I$7:K$107,Competitors!N77,3)</f>
        <v>0</v>
      </c>
      <c r="O54" s="91">
        <f>INDEX('Day 1 Metallic Sights'!M$7:O$107,Competitors!N77,1)</f>
        <v>0</v>
      </c>
      <c r="P54" s="91">
        <f>INDEX('Day 1 Metallic Sights'!M$7:O$107,Competitors!N77,2)</f>
        <v>0</v>
      </c>
      <c r="Q54" s="91">
        <f>INDEX('Day 1 Metallic Sights'!M$7:O$107,Competitors!N77,3)</f>
        <v>0</v>
      </c>
      <c r="S54" s="91">
        <f>INDEX('Day 1 Metallic Sights'!Q$7:S$107,Competitors!N77,1)</f>
        <v>0</v>
      </c>
      <c r="T54" s="91">
        <f>INDEX('Day 1 Metallic Sights'!Q$7:S$107,Competitors!N77,2)</f>
        <v>0</v>
      </c>
      <c r="U54" s="91">
        <f>INDEX('Day 1 Metallic Sights'!Q$7:S$107,Competitors!N77,3)</f>
        <v>0</v>
      </c>
      <c r="W54" s="91">
        <f>INDEX('Day 1 Metallic Sights'!U$7:Y$107,Competitors!N77,1)</f>
        <v>0</v>
      </c>
      <c r="X54" s="91">
        <f>INDEX('Day 1 Metallic Sights'!U$7:Y$107,Competitors!N77,2)</f>
        <v>0</v>
      </c>
      <c r="Y54" s="91">
        <f>INDEX('Day 1 Metallic Sights'!U$7:Y$107,Competitors!N77,3)</f>
        <v>0</v>
      </c>
      <c r="Z54" s="91">
        <f>INDEX('Day 1 Metallic Sights'!U$7:Y$107,Competitors!N77,4)</f>
        <v>0</v>
      </c>
      <c r="AA54" s="91">
        <f>INDEX('Day 1 Metallic Sights'!U$7:Y$107,Competitors!N77,5)</f>
        <v>0</v>
      </c>
    </row>
    <row r="55" spans="1:27" ht="18" customHeight="1">
      <c r="A55" s="27"/>
      <c r="B55" s="41">
        <f>Competitors!C78</f>
        <v>148</v>
      </c>
      <c r="C55" s="7">
        <f>Competitors!D78</f>
        <v>0</v>
      </c>
      <c r="D55" s="7">
        <f>Competitors!E78</f>
        <v>0</v>
      </c>
      <c r="E55" s="42">
        <f>Competitors!F78</f>
        <v>0</v>
      </c>
      <c r="G55" s="35">
        <f>INDEX('Day 1 Metallic Sights'!E$7:G$107,Competitors!N78,1)</f>
        <v>0</v>
      </c>
      <c r="H55" s="35">
        <f>INDEX('Day 1 Metallic Sights'!E$7:G$107,Competitors!N78,2)</f>
        <v>0</v>
      </c>
      <c r="I55" s="35">
        <f>INDEX('Day 1 Metallic Sights'!E$7:G$107,Competitors!N78,3)</f>
        <v>0</v>
      </c>
      <c r="K55" s="35">
        <f>INDEX('Day 1 Metallic Sights'!I$7:K$107,Competitors!N78,1)</f>
        <v>0</v>
      </c>
      <c r="L55" s="35">
        <f>INDEX('Day 1 Metallic Sights'!I$7:K$107,Competitors!N78,2)</f>
        <v>0</v>
      </c>
      <c r="M55" s="35">
        <f>INDEX('Day 1 Metallic Sights'!I$7:K$107,Competitors!N78,3)</f>
        <v>0</v>
      </c>
      <c r="O55" s="35">
        <f>INDEX('Day 1 Metallic Sights'!M$7:O$107,Competitors!N78,1)</f>
        <v>0</v>
      </c>
      <c r="P55" s="35">
        <f>INDEX('Day 1 Metallic Sights'!M$7:O$107,Competitors!N78,2)</f>
        <v>0</v>
      </c>
      <c r="Q55" s="35">
        <f>INDEX('Day 1 Metallic Sights'!M$7:O$107,Competitors!N78,3)</f>
        <v>0</v>
      </c>
      <c r="S55" s="35">
        <f>INDEX('Day 1 Metallic Sights'!Q$7:S$107,Competitors!N78,1)</f>
        <v>0</v>
      </c>
      <c r="T55" s="35">
        <f>INDEX('Day 1 Metallic Sights'!Q$7:S$107,Competitors!N78,2)</f>
        <v>0</v>
      </c>
      <c r="U55" s="35">
        <f>INDEX('Day 1 Metallic Sights'!Q$7:S$107,Competitors!N78,3)</f>
        <v>0</v>
      </c>
      <c r="W55" s="35">
        <f>INDEX('Day 1 Metallic Sights'!U$7:Y$107,Competitors!N78,1)</f>
        <v>0</v>
      </c>
      <c r="X55" s="35">
        <f>INDEX('Day 1 Metallic Sights'!U$7:Y$107,Competitors!N78,2)</f>
        <v>0</v>
      </c>
      <c r="Y55" s="35">
        <f>INDEX('Day 1 Metallic Sights'!U$7:Y$107,Competitors!N78,3)</f>
        <v>0</v>
      </c>
      <c r="Z55" s="35">
        <f>INDEX('Day 1 Metallic Sights'!U$7:Y$107,Competitors!N78,4)</f>
        <v>0</v>
      </c>
      <c r="AA55" s="35">
        <f>INDEX('Day 1 Metallic Sights'!U$7:Y$107,Competitors!N78,5)</f>
        <v>0</v>
      </c>
    </row>
    <row r="56" spans="1:27" ht="18" customHeight="1">
      <c r="A56" s="27"/>
      <c r="B56" s="88">
        <f>Competitors!C79</f>
        <v>149</v>
      </c>
      <c r="C56" s="89">
        <f>Competitors!D79</f>
        <v>0</v>
      </c>
      <c r="D56" s="89">
        <f>Competitors!E79</f>
        <v>0</v>
      </c>
      <c r="E56" s="90">
        <f>Competitors!F79</f>
        <v>0</v>
      </c>
      <c r="G56" s="91">
        <f>INDEX('Day 1 Metallic Sights'!E$7:G$107,Competitors!N79,1)</f>
        <v>0</v>
      </c>
      <c r="H56" s="91">
        <f>INDEX('Day 1 Metallic Sights'!E$7:G$107,Competitors!N79,2)</f>
        <v>0</v>
      </c>
      <c r="I56" s="91">
        <f>INDEX('Day 1 Metallic Sights'!E$7:G$107,Competitors!N79,3)</f>
        <v>0</v>
      </c>
      <c r="K56" s="91">
        <f>INDEX('Day 1 Metallic Sights'!I$7:K$107,Competitors!N79,1)</f>
        <v>0</v>
      </c>
      <c r="L56" s="91">
        <f>INDEX('Day 1 Metallic Sights'!I$7:K$107,Competitors!N79,2)</f>
        <v>0</v>
      </c>
      <c r="M56" s="91">
        <f>INDEX('Day 1 Metallic Sights'!I$7:K$107,Competitors!N79,3)</f>
        <v>0</v>
      </c>
      <c r="O56" s="91">
        <f>INDEX('Day 1 Metallic Sights'!M$7:O$107,Competitors!N79,1)</f>
        <v>0</v>
      </c>
      <c r="P56" s="91">
        <f>INDEX('Day 1 Metallic Sights'!M$7:O$107,Competitors!N79,2)</f>
        <v>0</v>
      </c>
      <c r="Q56" s="91">
        <f>INDEX('Day 1 Metallic Sights'!M$7:O$107,Competitors!N79,3)</f>
        <v>0</v>
      </c>
      <c r="S56" s="91">
        <f>INDEX('Day 1 Metallic Sights'!Q$7:S$107,Competitors!N79,1)</f>
        <v>0</v>
      </c>
      <c r="T56" s="91">
        <f>INDEX('Day 1 Metallic Sights'!Q$7:S$107,Competitors!N79,2)</f>
        <v>0</v>
      </c>
      <c r="U56" s="91">
        <f>INDEX('Day 1 Metallic Sights'!Q$7:S$107,Competitors!N79,3)</f>
        <v>0</v>
      </c>
      <c r="W56" s="91">
        <f>INDEX('Day 1 Metallic Sights'!U$7:Y$107,Competitors!N79,1)</f>
        <v>0</v>
      </c>
      <c r="X56" s="91">
        <f>INDEX('Day 1 Metallic Sights'!U$7:Y$107,Competitors!N79,2)</f>
        <v>0</v>
      </c>
      <c r="Y56" s="91">
        <f>INDEX('Day 1 Metallic Sights'!U$7:Y$107,Competitors!N79,3)</f>
        <v>0</v>
      </c>
      <c r="Z56" s="91">
        <f>INDEX('Day 1 Metallic Sights'!U$7:Y$107,Competitors!N79,4)</f>
        <v>0</v>
      </c>
      <c r="AA56" s="91">
        <f>INDEX('Day 1 Metallic Sights'!U$7:Y$107,Competitors!N79,5)</f>
        <v>0</v>
      </c>
    </row>
    <row r="57" spans="1:27" ht="18" customHeight="1">
      <c r="A57" s="27"/>
      <c r="B57" s="41">
        <f>Competitors!C80</f>
        <v>150</v>
      </c>
      <c r="C57" s="7">
        <f>Competitors!D80</f>
        <v>0</v>
      </c>
      <c r="D57" s="7">
        <f>Competitors!E80</f>
        <v>0</v>
      </c>
      <c r="E57" s="42">
        <f>Competitors!F80</f>
        <v>0</v>
      </c>
      <c r="G57" s="35">
        <f>INDEX('Day 1 Metallic Sights'!E$7:G$107,Competitors!N80,1)</f>
        <v>0</v>
      </c>
      <c r="H57" s="35">
        <f>INDEX('Day 1 Metallic Sights'!E$7:G$107,Competitors!N80,2)</f>
        <v>0</v>
      </c>
      <c r="I57" s="35">
        <f>INDEX('Day 1 Metallic Sights'!E$7:G$107,Competitors!N80,3)</f>
        <v>0</v>
      </c>
      <c r="K57" s="35">
        <f>INDEX('Day 1 Metallic Sights'!I$7:K$107,Competitors!N80,1)</f>
        <v>0</v>
      </c>
      <c r="L57" s="35">
        <f>INDEX('Day 1 Metallic Sights'!I$7:K$107,Competitors!N80,2)</f>
        <v>0</v>
      </c>
      <c r="M57" s="35">
        <f>INDEX('Day 1 Metallic Sights'!I$7:K$107,Competitors!N80,3)</f>
        <v>0</v>
      </c>
      <c r="O57" s="35">
        <f>INDEX('Day 1 Metallic Sights'!M$7:O$107,Competitors!N80,1)</f>
        <v>0</v>
      </c>
      <c r="P57" s="35">
        <f>INDEX('Day 1 Metallic Sights'!M$7:O$107,Competitors!N80,2)</f>
        <v>0</v>
      </c>
      <c r="Q57" s="35">
        <f>INDEX('Day 1 Metallic Sights'!M$7:O$107,Competitors!N80,3)</f>
        <v>0</v>
      </c>
      <c r="S57" s="35">
        <f>INDEX('Day 1 Metallic Sights'!Q$7:S$107,Competitors!N80,1)</f>
        <v>0</v>
      </c>
      <c r="T57" s="35">
        <f>INDEX('Day 1 Metallic Sights'!Q$7:S$107,Competitors!N80,2)</f>
        <v>0</v>
      </c>
      <c r="U57" s="35">
        <f>INDEX('Day 1 Metallic Sights'!Q$7:S$107,Competitors!N80,3)</f>
        <v>0</v>
      </c>
      <c r="W57" s="35">
        <f>INDEX('Day 1 Metallic Sights'!U$7:Y$107,Competitors!N80,1)</f>
        <v>0</v>
      </c>
      <c r="X57" s="35">
        <f>INDEX('Day 1 Metallic Sights'!U$7:Y$107,Competitors!N80,2)</f>
        <v>0</v>
      </c>
      <c r="Y57" s="35">
        <f>INDEX('Day 1 Metallic Sights'!U$7:Y$107,Competitors!N80,3)</f>
        <v>0</v>
      </c>
      <c r="Z57" s="35">
        <f>INDEX('Day 1 Metallic Sights'!U$7:Y$107,Competitors!N80,4)</f>
        <v>0</v>
      </c>
      <c r="AA57" s="35">
        <f>INDEX('Day 1 Metallic Sights'!U$7:Y$107,Competitors!N80,5)</f>
        <v>0</v>
      </c>
    </row>
    <row r="58" spans="1:27" ht="18" customHeight="1">
      <c r="A58" s="27"/>
      <c r="B58" s="88">
        <f>Competitors!C81</f>
        <v>151</v>
      </c>
      <c r="C58" s="89">
        <f>Competitors!D81</f>
        <v>0</v>
      </c>
      <c r="D58" s="89">
        <f>Competitors!E81</f>
        <v>0</v>
      </c>
      <c r="E58" s="90">
        <f>Competitors!F81</f>
        <v>0</v>
      </c>
      <c r="G58" s="91">
        <f>INDEX('Day 1 Metallic Sights'!E$7:G$107,Competitors!N81,1)</f>
        <v>0</v>
      </c>
      <c r="H58" s="91">
        <f>INDEX('Day 1 Metallic Sights'!E$7:G$107,Competitors!N81,2)</f>
        <v>0</v>
      </c>
      <c r="I58" s="91">
        <f>INDEX('Day 1 Metallic Sights'!E$7:G$107,Competitors!N81,3)</f>
        <v>0</v>
      </c>
      <c r="K58" s="91">
        <f>INDEX('Day 1 Metallic Sights'!I$7:K$107,Competitors!N81,1)</f>
        <v>0</v>
      </c>
      <c r="L58" s="91">
        <f>INDEX('Day 1 Metallic Sights'!I$7:K$107,Competitors!N81,2)</f>
        <v>0</v>
      </c>
      <c r="M58" s="91">
        <f>INDEX('Day 1 Metallic Sights'!I$7:K$107,Competitors!N81,3)</f>
        <v>0</v>
      </c>
      <c r="O58" s="91">
        <f>INDEX('Day 1 Metallic Sights'!M$7:O$107,Competitors!N81,1)</f>
        <v>0</v>
      </c>
      <c r="P58" s="91">
        <f>INDEX('Day 1 Metallic Sights'!M$7:O$107,Competitors!N81,2)</f>
        <v>0</v>
      </c>
      <c r="Q58" s="91">
        <f>INDEX('Day 1 Metallic Sights'!M$7:O$107,Competitors!N81,3)</f>
        <v>0</v>
      </c>
      <c r="S58" s="91">
        <f>INDEX('Day 1 Metallic Sights'!Q$7:S$107,Competitors!N81,1)</f>
        <v>0</v>
      </c>
      <c r="T58" s="91">
        <f>INDEX('Day 1 Metallic Sights'!Q$7:S$107,Competitors!N81,2)</f>
        <v>0</v>
      </c>
      <c r="U58" s="91">
        <f>INDEX('Day 1 Metallic Sights'!Q$7:S$107,Competitors!N81,3)</f>
        <v>0</v>
      </c>
      <c r="W58" s="91">
        <f>INDEX('Day 1 Metallic Sights'!U$7:Y$107,Competitors!N81,1)</f>
        <v>0</v>
      </c>
      <c r="X58" s="91">
        <f>INDEX('Day 1 Metallic Sights'!U$7:Y$107,Competitors!N81,2)</f>
        <v>0</v>
      </c>
      <c r="Y58" s="91">
        <f>INDEX('Day 1 Metallic Sights'!U$7:Y$107,Competitors!N81,3)</f>
        <v>0</v>
      </c>
      <c r="Z58" s="91">
        <f>INDEX('Day 1 Metallic Sights'!U$7:Y$107,Competitors!N81,4)</f>
        <v>0</v>
      </c>
      <c r="AA58" s="91">
        <f>INDEX('Day 1 Metallic Sights'!U$7:Y$107,Competitors!N81,5)</f>
        <v>0</v>
      </c>
    </row>
    <row r="59" spans="1:27" ht="18" customHeight="1">
      <c r="A59" s="27"/>
      <c r="B59" s="41">
        <f>Competitors!C82</f>
        <v>152</v>
      </c>
      <c r="C59" s="7">
        <f>Competitors!D82</f>
        <v>0</v>
      </c>
      <c r="D59" s="7">
        <f>Competitors!E82</f>
        <v>0</v>
      </c>
      <c r="E59" s="42">
        <f>Competitors!F82</f>
        <v>0</v>
      </c>
      <c r="G59" s="35">
        <f>INDEX('Day 1 Metallic Sights'!E$7:G$107,Competitors!N82,1)</f>
        <v>0</v>
      </c>
      <c r="H59" s="35">
        <f>INDEX('Day 1 Metallic Sights'!E$7:G$107,Competitors!N82,2)</f>
        <v>0</v>
      </c>
      <c r="I59" s="35">
        <f>INDEX('Day 1 Metallic Sights'!E$7:G$107,Competitors!N82,3)</f>
        <v>0</v>
      </c>
      <c r="K59" s="35">
        <f>INDEX('Day 1 Metallic Sights'!I$7:K$107,Competitors!N82,1)</f>
        <v>0</v>
      </c>
      <c r="L59" s="35">
        <f>INDEX('Day 1 Metallic Sights'!I$7:K$107,Competitors!N82,2)</f>
        <v>0</v>
      </c>
      <c r="M59" s="35">
        <f>INDEX('Day 1 Metallic Sights'!I$7:K$107,Competitors!N82,3)</f>
        <v>0</v>
      </c>
      <c r="O59" s="35">
        <f>INDEX('Day 1 Metallic Sights'!M$7:O$107,Competitors!N82,1)</f>
        <v>0</v>
      </c>
      <c r="P59" s="35">
        <f>INDEX('Day 1 Metallic Sights'!M$7:O$107,Competitors!N82,2)</f>
        <v>0</v>
      </c>
      <c r="Q59" s="35">
        <f>INDEX('Day 1 Metallic Sights'!M$7:O$107,Competitors!N82,3)</f>
        <v>0</v>
      </c>
      <c r="S59" s="35">
        <f>INDEX('Day 1 Metallic Sights'!Q$7:S$107,Competitors!N82,1)</f>
        <v>0</v>
      </c>
      <c r="T59" s="35">
        <f>INDEX('Day 1 Metallic Sights'!Q$7:S$107,Competitors!N82,2)</f>
        <v>0</v>
      </c>
      <c r="U59" s="35">
        <f>INDEX('Day 1 Metallic Sights'!Q$7:S$107,Competitors!N82,3)</f>
        <v>0</v>
      </c>
      <c r="W59" s="35">
        <f>INDEX('Day 1 Metallic Sights'!U$7:Y$107,Competitors!N82,1)</f>
        <v>0</v>
      </c>
      <c r="X59" s="35">
        <f>INDEX('Day 1 Metallic Sights'!U$7:Y$107,Competitors!N82,2)</f>
        <v>0</v>
      </c>
      <c r="Y59" s="35">
        <f>INDEX('Day 1 Metallic Sights'!U$7:Y$107,Competitors!N82,3)</f>
        <v>0</v>
      </c>
      <c r="Z59" s="35">
        <f>INDEX('Day 1 Metallic Sights'!U$7:Y$107,Competitors!N82,4)</f>
        <v>0</v>
      </c>
      <c r="AA59" s="35">
        <f>INDEX('Day 1 Metallic Sights'!U$7:Y$107,Competitors!N82,5)</f>
        <v>0</v>
      </c>
    </row>
    <row r="60" spans="1:27" ht="18" customHeight="1">
      <c r="A60" s="27"/>
      <c r="B60" s="88">
        <f>Competitors!C83</f>
        <v>153</v>
      </c>
      <c r="C60" s="89">
        <f>Competitors!D83</f>
        <v>0</v>
      </c>
      <c r="D60" s="89">
        <f>Competitors!E83</f>
        <v>0</v>
      </c>
      <c r="E60" s="90">
        <f>Competitors!F83</f>
        <v>0</v>
      </c>
      <c r="G60" s="91">
        <f>INDEX('Day 1 Metallic Sights'!E$7:G$107,Competitors!N83,1)</f>
        <v>0</v>
      </c>
      <c r="H60" s="91">
        <f>INDEX('Day 1 Metallic Sights'!E$7:G$107,Competitors!N83,2)</f>
        <v>0</v>
      </c>
      <c r="I60" s="91">
        <f>INDEX('Day 1 Metallic Sights'!E$7:G$107,Competitors!N83,3)</f>
        <v>0</v>
      </c>
      <c r="K60" s="91">
        <f>INDEX('Day 1 Metallic Sights'!I$7:K$107,Competitors!N83,1)</f>
        <v>0</v>
      </c>
      <c r="L60" s="91">
        <f>INDEX('Day 1 Metallic Sights'!I$7:K$107,Competitors!N83,2)</f>
        <v>0</v>
      </c>
      <c r="M60" s="91">
        <f>INDEX('Day 1 Metallic Sights'!I$7:K$107,Competitors!N83,3)</f>
        <v>0</v>
      </c>
      <c r="O60" s="91">
        <f>INDEX('Day 1 Metallic Sights'!M$7:O$107,Competitors!N83,1)</f>
        <v>0</v>
      </c>
      <c r="P60" s="91">
        <f>INDEX('Day 1 Metallic Sights'!M$7:O$107,Competitors!N83,2)</f>
        <v>0</v>
      </c>
      <c r="Q60" s="91">
        <f>INDEX('Day 1 Metallic Sights'!M$7:O$107,Competitors!N83,3)</f>
        <v>0</v>
      </c>
      <c r="S60" s="91">
        <f>INDEX('Day 1 Metallic Sights'!Q$7:S$107,Competitors!N83,1)</f>
        <v>0</v>
      </c>
      <c r="T60" s="91">
        <f>INDEX('Day 1 Metallic Sights'!Q$7:S$107,Competitors!N83,2)</f>
        <v>0</v>
      </c>
      <c r="U60" s="91">
        <f>INDEX('Day 1 Metallic Sights'!Q$7:S$107,Competitors!N83,3)</f>
        <v>0</v>
      </c>
      <c r="W60" s="91">
        <f>INDEX('Day 1 Metallic Sights'!U$7:Y$107,Competitors!N83,1)</f>
        <v>0</v>
      </c>
      <c r="X60" s="91">
        <f>INDEX('Day 1 Metallic Sights'!U$7:Y$107,Competitors!N83,2)</f>
        <v>0</v>
      </c>
      <c r="Y60" s="91">
        <f>INDEX('Day 1 Metallic Sights'!U$7:Y$107,Competitors!N83,3)</f>
        <v>0</v>
      </c>
      <c r="Z60" s="91">
        <f>INDEX('Day 1 Metallic Sights'!U$7:Y$107,Competitors!N83,4)</f>
        <v>0</v>
      </c>
      <c r="AA60" s="91">
        <f>INDEX('Day 1 Metallic Sights'!U$7:Y$107,Competitors!N83,5)</f>
        <v>0</v>
      </c>
    </row>
    <row r="61" spans="1:27" ht="18" customHeight="1">
      <c r="A61" s="27"/>
      <c r="B61" s="41">
        <f>Competitors!C84</f>
        <v>154</v>
      </c>
      <c r="C61" s="7">
        <f>Competitors!D84</f>
        <v>0</v>
      </c>
      <c r="D61" s="7">
        <f>Competitors!E84</f>
        <v>0</v>
      </c>
      <c r="E61" s="42">
        <f>Competitors!F84</f>
        <v>0</v>
      </c>
      <c r="G61" s="35">
        <f>INDEX('Day 1 Metallic Sights'!E$7:G$107,Competitors!N84,1)</f>
        <v>0</v>
      </c>
      <c r="H61" s="35">
        <f>INDEX('Day 1 Metallic Sights'!E$7:G$107,Competitors!N84,2)</f>
        <v>0</v>
      </c>
      <c r="I61" s="35">
        <f>INDEX('Day 1 Metallic Sights'!E$7:G$107,Competitors!N84,3)</f>
        <v>0</v>
      </c>
      <c r="K61" s="35">
        <f>INDEX('Day 1 Metallic Sights'!I$7:K$107,Competitors!N84,1)</f>
        <v>0</v>
      </c>
      <c r="L61" s="35">
        <f>INDEX('Day 1 Metallic Sights'!I$7:K$107,Competitors!N84,2)</f>
        <v>0</v>
      </c>
      <c r="M61" s="35">
        <f>INDEX('Day 1 Metallic Sights'!I$7:K$107,Competitors!N84,3)</f>
        <v>0</v>
      </c>
      <c r="O61" s="35">
        <f>INDEX('Day 1 Metallic Sights'!M$7:O$107,Competitors!N84,1)</f>
        <v>0</v>
      </c>
      <c r="P61" s="35">
        <f>INDEX('Day 1 Metallic Sights'!M$7:O$107,Competitors!N84,2)</f>
        <v>0</v>
      </c>
      <c r="Q61" s="35">
        <f>INDEX('Day 1 Metallic Sights'!M$7:O$107,Competitors!N84,3)</f>
        <v>0</v>
      </c>
      <c r="S61" s="35">
        <f>INDEX('Day 1 Metallic Sights'!Q$7:S$107,Competitors!N84,1)</f>
        <v>0</v>
      </c>
      <c r="T61" s="35">
        <f>INDEX('Day 1 Metallic Sights'!Q$7:S$107,Competitors!N84,2)</f>
        <v>0</v>
      </c>
      <c r="U61" s="35">
        <f>INDEX('Day 1 Metallic Sights'!Q$7:S$107,Competitors!N84,3)</f>
        <v>0</v>
      </c>
      <c r="W61" s="35">
        <f>INDEX('Day 1 Metallic Sights'!U$7:Y$107,Competitors!N84,1)</f>
        <v>0</v>
      </c>
      <c r="X61" s="35">
        <f>INDEX('Day 1 Metallic Sights'!U$7:Y$107,Competitors!N84,2)</f>
        <v>0</v>
      </c>
      <c r="Y61" s="35">
        <f>INDEX('Day 1 Metallic Sights'!U$7:Y$107,Competitors!N84,3)</f>
        <v>0</v>
      </c>
      <c r="Z61" s="35">
        <f>INDEX('Day 1 Metallic Sights'!U$7:Y$107,Competitors!N84,4)</f>
        <v>0</v>
      </c>
      <c r="AA61" s="35">
        <f>INDEX('Day 1 Metallic Sights'!U$7:Y$107,Competitors!N84,5)</f>
        <v>0</v>
      </c>
    </row>
    <row r="62" spans="1:27" ht="18" customHeight="1">
      <c r="A62" s="27"/>
      <c r="B62" s="88">
        <f>Competitors!C85</f>
        <v>155</v>
      </c>
      <c r="C62" s="89">
        <f>Competitors!D85</f>
        <v>0</v>
      </c>
      <c r="D62" s="89">
        <f>Competitors!E85</f>
        <v>0</v>
      </c>
      <c r="E62" s="90">
        <f>Competitors!F85</f>
        <v>0</v>
      </c>
      <c r="G62" s="91">
        <f>INDEX('Day 1 Metallic Sights'!E$7:G$107,Competitors!N85,1)</f>
        <v>0</v>
      </c>
      <c r="H62" s="91">
        <f>INDEX('Day 1 Metallic Sights'!E$7:G$107,Competitors!N85,2)</f>
        <v>0</v>
      </c>
      <c r="I62" s="91">
        <f>INDEX('Day 1 Metallic Sights'!E$7:G$107,Competitors!N85,3)</f>
        <v>0</v>
      </c>
      <c r="K62" s="91">
        <f>INDEX('Day 1 Metallic Sights'!I$7:K$107,Competitors!N85,1)</f>
        <v>0</v>
      </c>
      <c r="L62" s="91">
        <f>INDEX('Day 1 Metallic Sights'!I$7:K$107,Competitors!N85,2)</f>
        <v>0</v>
      </c>
      <c r="M62" s="91">
        <f>INDEX('Day 1 Metallic Sights'!I$7:K$107,Competitors!N85,3)</f>
        <v>0</v>
      </c>
      <c r="O62" s="91">
        <f>INDEX('Day 1 Metallic Sights'!M$7:O$107,Competitors!N85,1)</f>
        <v>0</v>
      </c>
      <c r="P62" s="91">
        <f>INDEX('Day 1 Metallic Sights'!M$7:O$107,Competitors!N85,2)</f>
        <v>0</v>
      </c>
      <c r="Q62" s="91">
        <f>INDEX('Day 1 Metallic Sights'!M$7:O$107,Competitors!N85,3)</f>
        <v>0</v>
      </c>
      <c r="S62" s="91">
        <f>INDEX('Day 1 Metallic Sights'!Q$7:S$107,Competitors!N85,1)</f>
        <v>0</v>
      </c>
      <c r="T62" s="91">
        <f>INDEX('Day 1 Metallic Sights'!Q$7:S$107,Competitors!N85,2)</f>
        <v>0</v>
      </c>
      <c r="U62" s="91">
        <f>INDEX('Day 1 Metallic Sights'!Q$7:S$107,Competitors!N85,3)</f>
        <v>0</v>
      </c>
      <c r="W62" s="91">
        <f>INDEX('Day 1 Metallic Sights'!U$7:Y$107,Competitors!N85,1)</f>
        <v>0</v>
      </c>
      <c r="X62" s="91">
        <f>INDEX('Day 1 Metallic Sights'!U$7:Y$107,Competitors!N85,2)</f>
        <v>0</v>
      </c>
      <c r="Y62" s="91">
        <f>INDEX('Day 1 Metallic Sights'!U$7:Y$107,Competitors!N85,3)</f>
        <v>0</v>
      </c>
      <c r="Z62" s="91">
        <f>INDEX('Day 1 Metallic Sights'!U$7:Y$107,Competitors!N85,4)</f>
        <v>0</v>
      </c>
      <c r="AA62" s="91">
        <f>INDEX('Day 1 Metallic Sights'!U$7:Y$107,Competitors!N85,5)</f>
        <v>0</v>
      </c>
    </row>
    <row r="63" spans="1:27" ht="18" customHeight="1">
      <c r="A63" s="27"/>
      <c r="B63" s="41">
        <f>Competitors!C86</f>
        <v>156</v>
      </c>
      <c r="C63" s="7">
        <f>Competitors!D86</f>
        <v>0</v>
      </c>
      <c r="D63" s="7">
        <f>Competitors!E86</f>
        <v>0</v>
      </c>
      <c r="E63" s="42">
        <f>Competitors!F86</f>
        <v>0</v>
      </c>
      <c r="G63" s="35">
        <f>INDEX('Day 1 Metallic Sights'!E$7:G$107,Competitors!N86,1)</f>
        <v>0</v>
      </c>
      <c r="H63" s="35">
        <f>INDEX('Day 1 Metallic Sights'!E$7:G$107,Competitors!N86,2)</f>
        <v>0</v>
      </c>
      <c r="I63" s="35">
        <f>INDEX('Day 1 Metallic Sights'!E$7:G$107,Competitors!N86,3)</f>
        <v>0</v>
      </c>
      <c r="K63" s="35">
        <f>INDEX('Day 1 Metallic Sights'!I$7:K$107,Competitors!N86,1)</f>
        <v>0</v>
      </c>
      <c r="L63" s="35">
        <f>INDEX('Day 1 Metallic Sights'!I$7:K$107,Competitors!N86,2)</f>
        <v>0</v>
      </c>
      <c r="M63" s="35">
        <f>INDEX('Day 1 Metallic Sights'!I$7:K$107,Competitors!N86,3)</f>
        <v>0</v>
      </c>
      <c r="O63" s="35">
        <f>INDEX('Day 1 Metallic Sights'!M$7:O$107,Competitors!N86,1)</f>
        <v>0</v>
      </c>
      <c r="P63" s="35">
        <f>INDEX('Day 1 Metallic Sights'!M$7:O$107,Competitors!N86,2)</f>
        <v>0</v>
      </c>
      <c r="Q63" s="35">
        <f>INDEX('Day 1 Metallic Sights'!M$7:O$107,Competitors!N86,3)</f>
        <v>0</v>
      </c>
      <c r="S63" s="35">
        <f>INDEX('Day 1 Metallic Sights'!Q$7:S$107,Competitors!N86,1)</f>
        <v>0</v>
      </c>
      <c r="T63" s="35">
        <f>INDEX('Day 1 Metallic Sights'!Q$7:S$107,Competitors!N86,2)</f>
        <v>0</v>
      </c>
      <c r="U63" s="35">
        <f>INDEX('Day 1 Metallic Sights'!Q$7:S$107,Competitors!N86,3)</f>
        <v>0</v>
      </c>
      <c r="W63" s="35">
        <f>INDEX('Day 1 Metallic Sights'!U$7:Y$107,Competitors!N86,1)</f>
        <v>0</v>
      </c>
      <c r="X63" s="35">
        <f>INDEX('Day 1 Metallic Sights'!U$7:Y$107,Competitors!N86,2)</f>
        <v>0</v>
      </c>
      <c r="Y63" s="35">
        <f>INDEX('Day 1 Metallic Sights'!U$7:Y$107,Competitors!N86,3)</f>
        <v>0</v>
      </c>
      <c r="Z63" s="35">
        <f>INDEX('Day 1 Metallic Sights'!U$7:Y$107,Competitors!N86,4)</f>
        <v>0</v>
      </c>
      <c r="AA63" s="35">
        <f>INDEX('Day 1 Metallic Sights'!U$7:Y$107,Competitors!N86,5)</f>
        <v>0</v>
      </c>
    </row>
    <row r="64" spans="1:27" ht="18" customHeight="1">
      <c r="A64" s="27"/>
      <c r="B64" s="88">
        <f>Competitors!C87</f>
        <v>157</v>
      </c>
      <c r="C64" s="89">
        <f>Competitors!D87</f>
        <v>0</v>
      </c>
      <c r="D64" s="89">
        <f>Competitors!E87</f>
        <v>0</v>
      </c>
      <c r="E64" s="90">
        <f>Competitors!F87</f>
        <v>0</v>
      </c>
      <c r="G64" s="91">
        <f>INDEX('Day 1 Metallic Sights'!E$7:G$107,Competitors!N87,1)</f>
        <v>0</v>
      </c>
      <c r="H64" s="91">
        <f>INDEX('Day 1 Metallic Sights'!E$7:G$107,Competitors!N87,2)</f>
        <v>0</v>
      </c>
      <c r="I64" s="91">
        <f>INDEX('Day 1 Metallic Sights'!E$7:G$107,Competitors!N87,3)</f>
        <v>0</v>
      </c>
      <c r="K64" s="91">
        <f>INDEX('Day 1 Metallic Sights'!I$7:K$107,Competitors!N87,1)</f>
        <v>0</v>
      </c>
      <c r="L64" s="91">
        <f>INDEX('Day 1 Metallic Sights'!I$7:K$107,Competitors!N87,2)</f>
        <v>0</v>
      </c>
      <c r="M64" s="91">
        <f>INDEX('Day 1 Metallic Sights'!I$7:K$107,Competitors!N87,3)</f>
        <v>0</v>
      </c>
      <c r="O64" s="91">
        <f>INDEX('Day 1 Metallic Sights'!M$7:O$107,Competitors!N87,1)</f>
        <v>0</v>
      </c>
      <c r="P64" s="91">
        <f>INDEX('Day 1 Metallic Sights'!M$7:O$107,Competitors!N87,2)</f>
        <v>0</v>
      </c>
      <c r="Q64" s="91">
        <f>INDEX('Day 1 Metallic Sights'!M$7:O$107,Competitors!N87,3)</f>
        <v>0</v>
      </c>
      <c r="S64" s="91">
        <f>INDEX('Day 1 Metallic Sights'!Q$7:S$107,Competitors!N87,1)</f>
        <v>0</v>
      </c>
      <c r="T64" s="91">
        <f>INDEX('Day 1 Metallic Sights'!Q$7:S$107,Competitors!N87,2)</f>
        <v>0</v>
      </c>
      <c r="U64" s="91">
        <f>INDEX('Day 1 Metallic Sights'!Q$7:S$107,Competitors!N87,3)</f>
        <v>0</v>
      </c>
      <c r="W64" s="91">
        <f>INDEX('Day 1 Metallic Sights'!U$7:Y$107,Competitors!N87,1)</f>
        <v>0</v>
      </c>
      <c r="X64" s="91">
        <f>INDEX('Day 1 Metallic Sights'!U$7:Y$107,Competitors!N87,2)</f>
        <v>0</v>
      </c>
      <c r="Y64" s="91">
        <f>INDEX('Day 1 Metallic Sights'!U$7:Y$107,Competitors!N87,3)</f>
        <v>0</v>
      </c>
      <c r="Z64" s="91">
        <f>INDEX('Day 1 Metallic Sights'!U$7:Y$107,Competitors!N87,4)</f>
        <v>0</v>
      </c>
      <c r="AA64" s="91">
        <f>INDEX('Day 1 Metallic Sights'!U$7:Y$107,Competitors!N87,5)</f>
        <v>0</v>
      </c>
    </row>
    <row r="65" spans="1:27" ht="18" customHeight="1">
      <c r="A65" s="27"/>
      <c r="B65" s="41">
        <f>Competitors!C88</f>
        <v>158</v>
      </c>
      <c r="C65" s="7">
        <f>Competitors!D88</f>
        <v>0</v>
      </c>
      <c r="D65" s="7">
        <f>Competitors!E88</f>
        <v>0</v>
      </c>
      <c r="E65" s="42">
        <f>Competitors!F88</f>
        <v>0</v>
      </c>
      <c r="G65" s="35">
        <f>INDEX('Day 1 Metallic Sights'!E$7:G$107,Competitors!N88,1)</f>
        <v>0</v>
      </c>
      <c r="H65" s="35">
        <f>INDEX('Day 1 Metallic Sights'!E$7:G$107,Competitors!N88,2)</f>
        <v>0</v>
      </c>
      <c r="I65" s="35">
        <f>INDEX('Day 1 Metallic Sights'!E$7:G$107,Competitors!N88,3)</f>
        <v>0</v>
      </c>
      <c r="K65" s="35">
        <f>INDEX('Day 1 Metallic Sights'!I$7:K$107,Competitors!N88,1)</f>
        <v>0</v>
      </c>
      <c r="L65" s="35">
        <f>INDEX('Day 1 Metallic Sights'!I$7:K$107,Competitors!N88,2)</f>
        <v>0</v>
      </c>
      <c r="M65" s="35">
        <f>INDEX('Day 1 Metallic Sights'!I$7:K$107,Competitors!N88,3)</f>
        <v>0</v>
      </c>
      <c r="O65" s="35">
        <f>INDEX('Day 1 Metallic Sights'!M$7:O$107,Competitors!N88,1)</f>
        <v>0</v>
      </c>
      <c r="P65" s="35">
        <f>INDEX('Day 1 Metallic Sights'!M$7:O$107,Competitors!N88,2)</f>
        <v>0</v>
      </c>
      <c r="Q65" s="35">
        <f>INDEX('Day 1 Metallic Sights'!M$7:O$107,Competitors!N88,3)</f>
        <v>0</v>
      </c>
      <c r="S65" s="35">
        <f>INDEX('Day 1 Metallic Sights'!Q$7:S$107,Competitors!N88,1)</f>
        <v>0</v>
      </c>
      <c r="T65" s="35">
        <f>INDEX('Day 1 Metallic Sights'!Q$7:S$107,Competitors!N88,2)</f>
        <v>0</v>
      </c>
      <c r="U65" s="35">
        <f>INDEX('Day 1 Metallic Sights'!Q$7:S$107,Competitors!N88,3)</f>
        <v>0</v>
      </c>
      <c r="W65" s="35">
        <f>INDEX('Day 1 Metallic Sights'!U$7:Y$107,Competitors!N88,1)</f>
        <v>0</v>
      </c>
      <c r="X65" s="35">
        <f>INDEX('Day 1 Metallic Sights'!U$7:Y$107,Competitors!N88,2)</f>
        <v>0</v>
      </c>
      <c r="Y65" s="35">
        <f>INDEX('Day 1 Metallic Sights'!U$7:Y$107,Competitors!N88,3)</f>
        <v>0</v>
      </c>
      <c r="Z65" s="35">
        <f>INDEX('Day 1 Metallic Sights'!U$7:Y$107,Competitors!N88,4)</f>
        <v>0</v>
      </c>
      <c r="AA65" s="35">
        <f>INDEX('Day 1 Metallic Sights'!U$7:Y$107,Competitors!N88,5)</f>
        <v>0</v>
      </c>
    </row>
    <row r="66" spans="1:27" ht="18" customHeight="1" thickBot="1">
      <c r="A66" s="27"/>
      <c r="B66" s="92">
        <f>Competitors!C89</f>
        <v>159</v>
      </c>
      <c r="C66" s="93">
        <f>Competitors!D89</f>
        <v>0</v>
      </c>
      <c r="D66" s="93">
        <f>Competitors!E89</f>
        <v>0</v>
      </c>
      <c r="E66" s="94">
        <f>Competitors!F89</f>
        <v>0</v>
      </c>
      <c r="G66" s="91">
        <f>INDEX('Day 1 Metallic Sights'!E$7:G$107,Competitors!N89,1)</f>
        <v>0</v>
      </c>
      <c r="H66" s="91">
        <f>INDEX('Day 1 Metallic Sights'!E$7:G$107,Competitors!N89,2)</f>
        <v>0</v>
      </c>
      <c r="I66" s="91">
        <f>INDEX('Day 1 Metallic Sights'!E$7:G$107,Competitors!N89,3)</f>
        <v>0</v>
      </c>
      <c r="K66" s="91">
        <f>INDEX('Day 1 Metallic Sights'!I$7:K$107,Competitors!N89,1)</f>
        <v>0</v>
      </c>
      <c r="L66" s="91">
        <f>INDEX('Day 1 Metallic Sights'!I$7:K$107,Competitors!N89,2)</f>
        <v>0</v>
      </c>
      <c r="M66" s="91">
        <f>INDEX('Day 1 Metallic Sights'!I$7:K$107,Competitors!N89,3)</f>
        <v>0</v>
      </c>
      <c r="O66" s="91">
        <f>INDEX('Day 1 Metallic Sights'!M$7:O$107,Competitors!N89,1)</f>
        <v>0</v>
      </c>
      <c r="P66" s="91">
        <f>INDEX('Day 1 Metallic Sights'!M$7:O$107,Competitors!N89,2)</f>
        <v>0</v>
      </c>
      <c r="Q66" s="91">
        <f>INDEX('Day 1 Metallic Sights'!M$7:O$107,Competitors!N89,3)</f>
        <v>0</v>
      </c>
      <c r="S66" s="91">
        <f>INDEX('Day 1 Metallic Sights'!Q$7:S$107,Competitors!N89,1)</f>
        <v>0</v>
      </c>
      <c r="T66" s="91">
        <f>INDEX('Day 1 Metallic Sights'!Q$7:S$107,Competitors!N89,2)</f>
        <v>0</v>
      </c>
      <c r="U66" s="91">
        <f>INDEX('Day 1 Metallic Sights'!Q$7:S$107,Competitors!N89,3)</f>
        <v>0</v>
      </c>
      <c r="W66" s="91">
        <f>INDEX('Day 1 Metallic Sights'!U$7:Y$107,Competitors!N89,1)</f>
        <v>0</v>
      </c>
      <c r="X66" s="91">
        <f>INDEX('Day 1 Metallic Sights'!U$7:Y$107,Competitors!N89,2)</f>
        <v>0</v>
      </c>
      <c r="Y66" s="91">
        <f>INDEX('Day 1 Metallic Sights'!U$7:Y$107,Competitors!N89,3)</f>
        <v>0</v>
      </c>
      <c r="Z66" s="91">
        <f>INDEX('Day 1 Metallic Sights'!U$7:Y$107,Competitors!N89,4)</f>
        <v>0</v>
      </c>
      <c r="AA66" s="91">
        <f>INDEX('Day 1 Metallic Sights'!U$7:Y$107,Competitors!N89,5)</f>
        <v>0</v>
      </c>
    </row>
    <row r="67" spans="1:27" ht="18" customHeight="1">
      <c r="A67" s="27"/>
      <c r="B67" s="27"/>
      <c r="C67" s="27"/>
      <c r="D67" s="6"/>
      <c r="E67" s="6"/>
      <c r="G67" s="28"/>
      <c r="H67" s="28"/>
      <c r="I67" s="28"/>
      <c r="K67" s="28"/>
      <c r="L67" s="28"/>
      <c r="M67" s="28"/>
      <c r="O67" s="28"/>
      <c r="P67" s="28"/>
      <c r="Q67" s="28"/>
      <c r="S67" s="28"/>
      <c r="T67" s="28"/>
      <c r="U67" s="28"/>
      <c r="W67" s="28"/>
      <c r="X67" s="28"/>
      <c r="Y67" s="28"/>
      <c r="Z67" s="21"/>
      <c r="AA67" s="21"/>
    </row>
    <row r="69" ht="30.75">
      <c r="C69" s="130" t="s">
        <v>108</v>
      </c>
    </row>
    <row r="70" ht="12">
      <c r="K70" s="95"/>
    </row>
    <row r="76" ht="42">
      <c r="C76" s="25"/>
    </row>
  </sheetData>
  <sheetProtection sheet="1" objects="1" scenarios="1"/>
  <mergeCells count="5">
    <mergeCell ref="W5:AA5"/>
    <mergeCell ref="G5:I5"/>
    <mergeCell ref="K5:M5"/>
    <mergeCell ref="O5:Q5"/>
    <mergeCell ref="S5:U5"/>
  </mergeCells>
  <dataValidations count="2">
    <dataValidation type="list" allowBlank="1" showInputMessage="1" showErrorMessage="1" sqref="E67">
      <formula1>#REF!</formula1>
    </dataValidation>
    <dataValidation type="list" allowBlank="1" showInputMessage="1" showErrorMessage="1" sqref="D67">
      <formula1>#REF!</formula1>
    </dataValidation>
  </dataValidations>
  <printOptions/>
  <pageMargins left="0.25" right="0.25" top="0.25" bottom="0.25" header="0.25" footer="0.25"/>
  <pageSetup fitToHeight="1" fitToWidth="1" horizontalDpi="600" verticalDpi="600" orientation="landscape" paperSize="17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workbookViewId="0" topLeftCell="B4">
      <pane xSplit="2980" ySplit="1040" topLeftCell="N22" activePane="bottomRight" state="split"/>
      <selection pane="topLeft" activeCell="B3" sqref="B3"/>
      <selection pane="topRight" activeCell="D4" sqref="D4"/>
      <selection pane="bottomLeft" activeCell="B34" sqref="B34"/>
      <selection pane="bottomRight" activeCell="P46" sqref="P46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7.8515625" style="0" customWidth="1"/>
    <col min="4" max="4" width="14.421875" style="0" customWidth="1"/>
    <col min="5" max="5" width="14.140625" style="0" customWidth="1"/>
    <col min="6" max="6" width="3.00390625" style="0" customWidth="1"/>
    <col min="7" max="9" width="8.8515625" style="0" customWidth="1"/>
    <col min="10" max="10" width="2.421875" style="0" customWidth="1"/>
    <col min="11" max="13" width="8.8515625" style="0" customWidth="1"/>
    <col min="14" max="14" width="2.28125" style="0" customWidth="1"/>
    <col min="15" max="17" width="8.8515625" style="0" customWidth="1"/>
    <col min="18" max="18" width="2.421875" style="0" customWidth="1"/>
    <col min="19" max="21" width="8.8515625" style="0" customWidth="1"/>
    <col min="22" max="22" width="2.421875" style="0" customWidth="1"/>
    <col min="23" max="16384" width="8.8515625" style="0" customWidth="1"/>
  </cols>
  <sheetData>
    <row r="1" ht="16.5">
      <c r="B1" s="1" t="str">
        <f>Competitors!A2</f>
        <v>2008 Fall Foliage Match and Jim Knapp Memorial Trophy</v>
      </c>
    </row>
    <row r="2" spans="2:5" ht="12">
      <c r="B2" t="str">
        <f>Competitors!A3</f>
        <v>Hopkinton, MA</v>
      </c>
      <c r="D2" s="127" t="str">
        <f>Competitors!D24</f>
        <v>Day 2:</v>
      </c>
      <c r="E2" s="114">
        <f>Competitors!E24</f>
        <v>39726</v>
      </c>
    </row>
    <row r="3" spans="1:27" ht="12.75" thickBot="1">
      <c r="A3" s="1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</row>
    <row r="4" spans="7:27" ht="12.75" thickBot="1">
      <c r="G4" s="174" t="s">
        <v>60</v>
      </c>
      <c r="H4" s="180"/>
      <c r="I4" s="158"/>
      <c r="J4" s="5"/>
      <c r="K4" s="174" t="s">
        <v>61</v>
      </c>
      <c r="L4" s="180"/>
      <c r="M4" s="158"/>
      <c r="N4" s="5"/>
      <c r="O4" s="174" t="s">
        <v>62</v>
      </c>
      <c r="P4" s="180"/>
      <c r="Q4" s="158"/>
      <c r="R4" s="5"/>
      <c r="S4" s="174" t="s">
        <v>109</v>
      </c>
      <c r="T4" s="180"/>
      <c r="U4" s="158"/>
      <c r="V4" s="5"/>
      <c r="W4" s="174" t="s">
        <v>110</v>
      </c>
      <c r="X4" s="175"/>
      <c r="Y4" s="175"/>
      <c r="Z4" s="175"/>
      <c r="AA4" s="176"/>
    </row>
    <row r="5" spans="1:27" ht="24">
      <c r="A5" s="7"/>
      <c r="B5" s="7" t="s">
        <v>35</v>
      </c>
      <c r="C5" s="7" t="s">
        <v>37</v>
      </c>
      <c r="D5" s="7" t="s">
        <v>41</v>
      </c>
      <c r="E5" s="7" t="s">
        <v>36</v>
      </c>
      <c r="F5" s="16"/>
      <c r="G5" s="9" t="s">
        <v>38</v>
      </c>
      <c r="H5" s="10" t="s">
        <v>39</v>
      </c>
      <c r="I5" s="11" t="s">
        <v>40</v>
      </c>
      <c r="J5" s="4"/>
      <c r="K5" s="9" t="s">
        <v>38</v>
      </c>
      <c r="L5" s="10" t="s">
        <v>39</v>
      </c>
      <c r="M5" s="11" t="s">
        <v>42</v>
      </c>
      <c r="N5" s="4"/>
      <c r="O5" s="9" t="s">
        <v>38</v>
      </c>
      <c r="P5" s="10" t="s">
        <v>39</v>
      </c>
      <c r="Q5" s="11" t="s">
        <v>42</v>
      </c>
      <c r="R5" s="4"/>
      <c r="S5" s="9" t="s">
        <v>38</v>
      </c>
      <c r="T5" s="10" t="s">
        <v>39</v>
      </c>
      <c r="U5" s="11" t="s">
        <v>42</v>
      </c>
      <c r="V5" s="4"/>
      <c r="W5" s="9" t="s">
        <v>121</v>
      </c>
      <c r="X5" s="10" t="s">
        <v>122</v>
      </c>
      <c r="Y5" s="10" t="s">
        <v>123</v>
      </c>
      <c r="Z5" s="10" t="s">
        <v>124</v>
      </c>
      <c r="AA5" s="11" t="s">
        <v>125</v>
      </c>
    </row>
    <row r="6" spans="1:27" ht="12">
      <c r="A6" s="16"/>
      <c r="B6" s="7">
        <f>Competitors!C30</f>
        <v>100</v>
      </c>
      <c r="C6" s="7" t="str">
        <f>Competitors!D30</f>
        <v>Erik Hoskins</v>
      </c>
      <c r="D6" s="7" t="str">
        <f>Competitors!E30</f>
        <v>Open</v>
      </c>
      <c r="E6" s="7" t="str">
        <f>Competitors!F30</f>
        <v>Master</v>
      </c>
      <c r="F6" s="16"/>
      <c r="G6" s="30">
        <f>INDEX('Day 2 Any Sights'!$E$6:$G$86,Competitors!P30,1)</f>
        <v>200.017</v>
      </c>
      <c r="H6" s="30">
        <f>INDEX('Day 2 Any Sights'!$E$6:$G$106,Competitors!P30,2)</f>
        <v>200.02</v>
      </c>
      <c r="I6" s="30">
        <f>INDEX('Day 2 Any Sights'!$E$6:$G$106,Competitors!P30,3)</f>
        <v>400.03700000000003</v>
      </c>
      <c r="J6" s="4"/>
      <c r="K6" s="30">
        <f>INDEX('Day 2 Any Sights'!$I$6:$K$106,Competitors!P30,1)</f>
        <v>200.019</v>
      </c>
      <c r="L6" s="30">
        <f>INDEX('Day 2 Any Sights'!$I$6:$K$106,Competitors!P30,2)</f>
        <v>200.019</v>
      </c>
      <c r="M6" s="30">
        <f>INDEX('Day 2 Any Sights'!$I$6:$K$106,Competitors!P30,3)</f>
        <v>400.038</v>
      </c>
      <c r="N6" s="4"/>
      <c r="O6" s="30">
        <f>INDEX('Day 2 Any Sights'!$M$6:$O$106,Competitors!P30,1)</f>
        <v>200.019</v>
      </c>
      <c r="P6" s="30">
        <f>INDEX('Day 2 Any Sights'!$M$6:$O$106,Competitors!P30,2)</f>
        <v>200.019</v>
      </c>
      <c r="Q6" s="30">
        <f>INDEX('Day 2 Any Sights'!$M$6:$O$106,Competitors!P30,3)</f>
        <v>400.038</v>
      </c>
      <c r="R6" s="4"/>
      <c r="S6" s="30">
        <f>INDEX('Day 2 Any Sights'!$Q$6:$S$106,Competitors!P30,1)</f>
        <v>200.018</v>
      </c>
      <c r="T6" s="30">
        <f>INDEX('Day 2 Any Sights'!$Q$6:$S$106,Competitors!P30,2)</f>
        <v>200.018</v>
      </c>
      <c r="U6" s="30">
        <f>INDEX('Day 2 Any Sights'!$Q$6:$S$106,Competitors!P30,3)</f>
        <v>400.036</v>
      </c>
      <c r="V6" s="4"/>
      <c r="W6" s="30">
        <f>INDEX('Day 2 Any Sights'!$U$6:$Y$106,Competitors!P30,1)</f>
        <v>400.03700000000003</v>
      </c>
      <c r="X6" s="30">
        <f>INDEX('Day 2 Any Sights'!$U$6:$Y$1066,Competitors!P30,2)</f>
        <v>400.038</v>
      </c>
      <c r="Y6" s="30">
        <f>INDEX('Day 2 Any Sights'!$U$6:$Y$106,Competitors!P30,3)</f>
        <v>400.038</v>
      </c>
      <c r="Z6" s="30">
        <f>INDEX('Day 2 Any Sights'!$U$6:$Y$106,Competitors!P30,4)</f>
        <v>400.036</v>
      </c>
      <c r="AA6" s="30">
        <f>INDEX('Day 2 Any Sights'!$U$6:$Y$106,Competitors!P30,5)</f>
        <v>1600.1490000000001</v>
      </c>
    </row>
    <row r="7" spans="1:27" ht="15" customHeight="1">
      <c r="A7" s="23"/>
      <c r="B7" s="89">
        <f>Competitors!C31</f>
        <v>101</v>
      </c>
      <c r="C7" s="89" t="str">
        <f>Competitors!D31</f>
        <v>Anthony Squeglia</v>
      </c>
      <c r="D7" s="89" t="str">
        <f>Competitors!E31</f>
        <v>Intermediate Jr</v>
      </c>
      <c r="E7" s="89" t="str">
        <f>Competitors!F31</f>
        <v>Marksman</v>
      </c>
      <c r="F7" s="6"/>
      <c r="G7" s="96">
        <f>INDEX('Day 2 Any Sights'!$E$6:$G$106,Competitors!P31,1)</f>
        <v>192.002</v>
      </c>
      <c r="H7" s="96">
        <f>INDEX('Day 2 Any Sights'!$E$6:$G$106,Competitors!P31,2)</f>
        <v>197.01</v>
      </c>
      <c r="I7" s="96">
        <f>INDEX('Day 2 Any Sights'!$E$6:$G$106,Competitors!P31,3)</f>
        <v>389.012</v>
      </c>
      <c r="J7" s="5"/>
      <c r="K7" s="96">
        <f>INDEX('Day 2 Any Sights'!$I$6:$K$106,Competitors!P31,1)</f>
        <v>193.008</v>
      </c>
      <c r="L7" s="96">
        <f>INDEX('Day 2 Any Sights'!$I$6:$K$106,Competitors!P31,2)</f>
        <v>196.011</v>
      </c>
      <c r="M7" s="30">
        <f>INDEX('Day 2 Any Sights'!$I$6:$K$106,Competitors!P31,3)</f>
        <v>389.019</v>
      </c>
      <c r="N7" s="5"/>
      <c r="O7" s="96">
        <f>INDEX('Day 2 Any Sights'!$M$6:$O$106,Competitors!P31,1)</f>
        <v>200.014</v>
      </c>
      <c r="P7" s="96">
        <f>INDEX('Day 2 Any Sights'!$M$6:$O$106,Competitors!P31,2)</f>
        <v>196.006</v>
      </c>
      <c r="Q7" s="96">
        <f>INDEX('Day 2 Any Sights'!$M$6:$O$106,Competitors!P31,3)</f>
        <v>396.02</v>
      </c>
      <c r="R7" s="5"/>
      <c r="S7" s="96">
        <f>INDEX('Day 2 Any Sights'!$Q$6:$S$106,Competitors!P31,1)</f>
        <v>197.007</v>
      </c>
      <c r="T7" s="96">
        <f>INDEX('Day 2 Any Sights'!$Q$6:$S$106,Competitors!P31,2)</f>
        <v>196.012</v>
      </c>
      <c r="U7" s="96">
        <f>INDEX('Day 2 Any Sights'!$Q$6:$S$106,Competitors!P31,3)</f>
        <v>393.019</v>
      </c>
      <c r="V7" s="5"/>
      <c r="W7" s="96">
        <f>INDEX('Day 2 Any Sights'!$U$6:$Y$106,Competitors!P31,1)</f>
        <v>389.012</v>
      </c>
      <c r="X7" s="96">
        <f>INDEX('Day 2 Any Sights'!$U$6:$Y$1066,Competitors!P31,2)</f>
        <v>389.019</v>
      </c>
      <c r="Y7" s="96">
        <f>INDEX('Day 2 Any Sights'!$U$6:$Y$106,Competitors!P31,3)</f>
        <v>396.02</v>
      </c>
      <c r="Z7" s="96">
        <f>INDEX('Day 2 Any Sights'!$U$6:$Y$106,Competitors!P31,4)</f>
        <v>393.019</v>
      </c>
      <c r="AA7" s="96">
        <f>INDEX('Day 2 Any Sights'!$U$6:$Y$106,Competitors!P31,5)</f>
        <v>1567.07</v>
      </c>
    </row>
    <row r="8" spans="1:27" ht="15" customHeight="1">
      <c r="A8" s="23"/>
      <c r="B8" s="7">
        <f>Competitors!C32</f>
        <v>102</v>
      </c>
      <c r="C8" s="7" t="str">
        <f>Competitors!D32</f>
        <v>Chuck Cannon</v>
      </c>
      <c r="D8" s="7" t="str">
        <f>Competitors!E32</f>
        <v>Senior</v>
      </c>
      <c r="E8" s="7" t="str">
        <f>Competitors!F32</f>
        <v>Master</v>
      </c>
      <c r="F8" s="6"/>
      <c r="G8" s="30">
        <f>INDEX('Day 2 Any Sights'!$E$6:$G$106,Competitors!P32,1)</f>
        <v>199.01</v>
      </c>
      <c r="H8" s="30">
        <f>INDEX('Day 2 Any Sights'!$E$6:$G$106,Competitors!P32,2)</f>
        <v>197.012</v>
      </c>
      <c r="I8" s="30">
        <f>INDEX('Day 2 Any Sights'!$E$6:$G$106,Competitors!P32,3)</f>
        <v>396.022</v>
      </c>
      <c r="J8" s="5"/>
      <c r="K8" s="30">
        <f>INDEX('Day 2 Any Sights'!$I$6:$K$106,Competitors!P32,1)</f>
        <v>200.012</v>
      </c>
      <c r="L8" s="30">
        <f>INDEX('Day 2 Any Sights'!$I$6:$K$106,Competitors!P32,2)</f>
        <v>198.012</v>
      </c>
      <c r="M8" s="30">
        <f>INDEX('Day 2 Any Sights'!$I$6:$K$106,Competitors!P32,3)</f>
        <v>398.024</v>
      </c>
      <c r="N8" s="5"/>
      <c r="O8" s="30">
        <f>INDEX('Day 2 Any Sights'!$M$6:$O$106,Competitors!P32,1)</f>
        <v>200.014</v>
      </c>
      <c r="P8" s="30">
        <f>INDEX('Day 2 Any Sights'!$M$6:$O$106,Competitors!P32,2)</f>
        <v>200.017</v>
      </c>
      <c r="Q8" s="30">
        <f>INDEX('Day 2 Any Sights'!$M$6:$O$106,Competitors!P32,3)</f>
        <v>400.031</v>
      </c>
      <c r="R8" s="5"/>
      <c r="S8" s="30">
        <f>INDEX('Day 2 Any Sights'!$Q$6:$S$106,Competitors!P32,1)</f>
        <v>200.017</v>
      </c>
      <c r="T8" s="30">
        <f>INDEX('Day 2 Any Sights'!$Q$6:$S$106,Competitors!P32,2)</f>
        <v>199.013</v>
      </c>
      <c r="U8" s="30">
        <f>INDEX('Day 2 Any Sights'!$Q$6:$S$106,Competitors!P32,3)</f>
        <v>399.03</v>
      </c>
      <c r="V8" s="5"/>
      <c r="W8" s="30">
        <f>INDEX('Day 2 Any Sights'!$U$6:$Y$106,Competitors!P32,1)</f>
        <v>396.022</v>
      </c>
      <c r="X8" s="30">
        <f>INDEX('Day 2 Any Sights'!$U$6:$Y$1066,Competitors!P32,2)</f>
        <v>398.024</v>
      </c>
      <c r="Y8" s="30">
        <f>INDEX('Day 2 Any Sights'!$U$6:$Y$106,Competitors!P32,3)</f>
        <v>400.031</v>
      </c>
      <c r="Z8" s="30">
        <f>INDEX('Day 2 Any Sights'!$U$6:$Y$106,Competitors!P32,4)</f>
        <v>399.03</v>
      </c>
      <c r="AA8" s="30">
        <f>INDEX('Day 2 Any Sights'!$U$6:$Y$106,Competitors!P32,5)</f>
        <v>1593.107</v>
      </c>
    </row>
    <row r="9" spans="1:27" ht="15" customHeight="1">
      <c r="A9" s="23"/>
      <c r="B9" s="89">
        <f>Competitors!C33</f>
        <v>103</v>
      </c>
      <c r="C9" s="89" t="str">
        <f>Competitors!D33</f>
        <v>Harold Rocketto</v>
      </c>
      <c r="D9" s="89" t="str">
        <f>Competitors!E33</f>
        <v>Senior</v>
      </c>
      <c r="E9" s="89" t="str">
        <f>Competitors!F33</f>
        <v>Expert</v>
      </c>
      <c r="F9" s="6"/>
      <c r="G9" s="96">
        <f>INDEX('Day 2 Any Sights'!$E$6:$G$106,Competitors!P33,1)</f>
        <v>200.017</v>
      </c>
      <c r="H9" s="96">
        <f>INDEX('Day 2 Any Sights'!$E$6:$G$106,Competitors!P33,2)</f>
        <v>200.019</v>
      </c>
      <c r="I9" s="96">
        <f>INDEX('Day 2 Any Sights'!$E$6:$G$106,Competitors!P33,3)</f>
        <v>400.036</v>
      </c>
      <c r="J9" s="5"/>
      <c r="K9" s="96">
        <f>INDEX('Day 2 Any Sights'!$I$6:$K$106,Competitors!P33,1)</f>
        <v>200.013</v>
      </c>
      <c r="L9" s="96">
        <f>INDEX('Day 2 Any Sights'!$I$6:$K$106,Competitors!P33,2)</f>
        <v>200.017</v>
      </c>
      <c r="M9" s="30">
        <f>INDEX('Day 2 Any Sights'!$I$6:$K$106,Competitors!P33,3)</f>
        <v>400.03</v>
      </c>
      <c r="N9" s="5"/>
      <c r="O9" s="96">
        <f>INDEX('Day 2 Any Sights'!$M$6:$O$106,Competitors!P33,1)</f>
        <v>200.019</v>
      </c>
      <c r="P9" s="96">
        <f>INDEX('Day 2 Any Sights'!$M$6:$O$106,Competitors!P33,2)</f>
        <v>200.014</v>
      </c>
      <c r="Q9" s="96">
        <f>INDEX('Day 2 Any Sights'!$M$6:$O$106,Competitors!P33,3)</f>
        <v>400.033</v>
      </c>
      <c r="R9" s="5"/>
      <c r="S9" s="96">
        <f>INDEX('Day 2 Any Sights'!$Q$6:$S$106,Competitors!P33,1)</f>
        <v>200.018</v>
      </c>
      <c r="T9" s="96">
        <f>INDEX('Day 2 Any Sights'!$Q$6:$S$106,Competitors!P33,2)</f>
        <v>200.014</v>
      </c>
      <c r="U9" s="96">
        <f>INDEX('Day 2 Any Sights'!$Q$6:$S$106,Competitors!P33,3)</f>
        <v>400.03200000000004</v>
      </c>
      <c r="V9" s="5"/>
      <c r="W9" s="96">
        <f>INDEX('Day 2 Any Sights'!$U$6:$Y$106,Competitors!P33,1)</f>
        <v>400.036</v>
      </c>
      <c r="X9" s="96">
        <f>INDEX('Day 2 Any Sights'!$U$6:$Y$1066,Competitors!P33,2)</f>
        <v>400.03</v>
      </c>
      <c r="Y9" s="96">
        <f>INDEX('Day 2 Any Sights'!$U$6:$Y$106,Competitors!P33,3)</f>
        <v>400.033</v>
      </c>
      <c r="Z9" s="96">
        <f>INDEX('Day 2 Any Sights'!$U$6:$Y$106,Competitors!P33,4)</f>
        <v>400.03200000000004</v>
      </c>
      <c r="AA9" s="96">
        <f>INDEX('Day 2 Any Sights'!$U$6:$Y$106,Competitors!P33,5)</f>
        <v>1600.1310000000003</v>
      </c>
    </row>
    <row r="10" spans="1:27" ht="15" customHeight="1">
      <c r="A10" s="23"/>
      <c r="B10" s="7">
        <f>Competitors!C34</f>
        <v>104</v>
      </c>
      <c r="C10" s="7" t="str">
        <f>Competitors!D34</f>
        <v>John Beaumont</v>
      </c>
      <c r="D10" s="7" t="str">
        <f>Competitors!E34</f>
        <v>Open</v>
      </c>
      <c r="E10" s="7" t="str">
        <f>Competitors!F34</f>
        <v>Sharpshooter</v>
      </c>
      <c r="F10" s="6"/>
      <c r="G10" s="30">
        <f>INDEX('Day 2 Any Sights'!$E$6:$G$106,Competitors!P34,1)</f>
        <v>199.007</v>
      </c>
      <c r="H10" s="30">
        <f>INDEX('Day 2 Any Sights'!$E$6:$G$106,Competitors!P34,2)</f>
        <v>200.013</v>
      </c>
      <c r="I10" s="30">
        <f>INDEX('Day 2 Any Sights'!$E$6:$G$106,Competitors!P34,3)</f>
        <v>399.02</v>
      </c>
      <c r="J10" s="5"/>
      <c r="K10" s="30">
        <f>INDEX('Day 2 Any Sights'!$I$6:$K$106,Competitors!P34,1)</f>
        <v>199.016</v>
      </c>
      <c r="L10" s="30">
        <f>INDEX('Day 2 Any Sights'!$I$6:$K$106,Competitors!P34,2)</f>
        <v>198.013</v>
      </c>
      <c r="M10" s="30">
        <f>INDEX('Day 2 Any Sights'!$I$6:$K$106,Competitors!P34,3)</f>
        <v>397.029</v>
      </c>
      <c r="N10" s="5"/>
      <c r="O10" s="30">
        <f>INDEX('Day 2 Any Sights'!$M$6:$O$106,Competitors!P34,1)</f>
        <v>200.009</v>
      </c>
      <c r="P10" s="30">
        <f>INDEX('Day 2 Any Sights'!$M$6:$O$106,Competitors!P34,2)</f>
        <v>198.016</v>
      </c>
      <c r="Q10" s="30">
        <f>INDEX('Day 2 Any Sights'!$M$6:$O$106,Competitors!P34,3)</f>
        <v>398.025</v>
      </c>
      <c r="R10" s="5"/>
      <c r="S10" s="30">
        <f>INDEX('Day 2 Any Sights'!$Q$6:$S$106,Competitors!P34,1)</f>
        <v>199.015</v>
      </c>
      <c r="T10" s="30">
        <f>INDEX('Day 2 Any Sights'!$Q$6:$S$106,Competitors!P34,2)</f>
        <v>194.006</v>
      </c>
      <c r="U10" s="30">
        <f>INDEX('Day 2 Any Sights'!$Q$6:$S$106,Competitors!P34,3)</f>
        <v>393.02099999999996</v>
      </c>
      <c r="V10" s="5"/>
      <c r="W10" s="30">
        <f>INDEX('Day 2 Any Sights'!$U$6:$Y$106,Competitors!P34,1)</f>
        <v>399.02</v>
      </c>
      <c r="X10" s="30">
        <f>INDEX('Day 2 Any Sights'!$U$6:$Y$1066,Competitors!P34,2)</f>
        <v>397.029</v>
      </c>
      <c r="Y10" s="30">
        <f>INDEX('Day 2 Any Sights'!$U$6:$Y$106,Competitors!P34,3)</f>
        <v>398.025</v>
      </c>
      <c r="Z10" s="30">
        <f>INDEX('Day 2 Any Sights'!$U$6:$Y$106,Competitors!P34,4)</f>
        <v>393.02099999999996</v>
      </c>
      <c r="AA10" s="30">
        <f>INDEX('Day 2 Any Sights'!$U$6:$Y$106,Competitors!P34,5)</f>
        <v>1587.095</v>
      </c>
    </row>
    <row r="11" spans="1:27" ht="15" customHeight="1">
      <c r="A11" s="23"/>
      <c r="B11" s="89">
        <f>Competitors!C35</f>
        <v>105</v>
      </c>
      <c r="C11" s="89" t="str">
        <f>Competitors!D35</f>
        <v>James G Morin</v>
      </c>
      <c r="D11" s="89" t="str">
        <f>Competitors!E35</f>
        <v>Open</v>
      </c>
      <c r="E11" s="89" t="str">
        <f>Competitors!F35</f>
        <v>Marksman</v>
      </c>
      <c r="F11" s="6"/>
      <c r="G11" s="96">
        <f>INDEX('Day 2 Any Sights'!$E$6:$G$106,Competitors!P35,1)</f>
        <v>196.006</v>
      </c>
      <c r="H11" s="96">
        <f>INDEX('Day 2 Any Sights'!$E$6:$G$106,Competitors!P35,2)</f>
        <v>197.009</v>
      </c>
      <c r="I11" s="96">
        <f>INDEX('Day 2 Any Sights'!$E$6:$G$106,Competitors!P35,3)</f>
        <v>393.015</v>
      </c>
      <c r="J11" s="5"/>
      <c r="K11" s="96">
        <f>INDEX('Day 2 Any Sights'!$I$6:$K$106,Competitors!P35,1)</f>
        <v>199.008</v>
      </c>
      <c r="L11" s="96">
        <f>INDEX('Day 2 Any Sights'!$I$6:$K$106,Competitors!P35,2)</f>
        <v>194.009</v>
      </c>
      <c r="M11" s="30">
        <f>INDEX('Day 2 Any Sights'!$I$6:$K$106,Competitors!P35,3)</f>
        <v>393.017</v>
      </c>
      <c r="N11" s="5"/>
      <c r="O11" s="96">
        <f>INDEX('Day 2 Any Sights'!$M$6:$O$106,Competitors!P35,1)</f>
        <v>197.012</v>
      </c>
      <c r="P11" s="96">
        <f>INDEX('Day 2 Any Sights'!$M$6:$O$106,Competitors!P35,2)</f>
        <v>193.009</v>
      </c>
      <c r="Q11" s="96">
        <f>INDEX('Day 2 Any Sights'!$M$6:$O$106,Competitors!P35,3)</f>
        <v>390.02099999999996</v>
      </c>
      <c r="R11" s="5"/>
      <c r="S11" s="96">
        <f>INDEX('Day 2 Any Sights'!$Q$6:$S$106,Competitors!P35,1)</f>
        <v>192.005</v>
      </c>
      <c r="T11" s="96">
        <f>INDEX('Day 2 Any Sights'!$Q$6:$S$106,Competitors!P35,2)</f>
        <v>187.004</v>
      </c>
      <c r="U11" s="96">
        <f>INDEX('Day 2 Any Sights'!$Q$6:$S$106,Competitors!P35,3)</f>
        <v>379.009</v>
      </c>
      <c r="V11" s="5"/>
      <c r="W11" s="96">
        <f>INDEX('Day 2 Any Sights'!$U$6:$Y$106,Competitors!P35,1)</f>
        <v>393.015</v>
      </c>
      <c r="X11" s="96">
        <f>INDEX('Day 2 Any Sights'!$U$6:$Y$1066,Competitors!P35,2)</f>
        <v>393.017</v>
      </c>
      <c r="Y11" s="96">
        <f>INDEX('Day 2 Any Sights'!$U$6:$Y$106,Competitors!P35,3)</f>
        <v>390.02099999999996</v>
      </c>
      <c r="Z11" s="96">
        <f>INDEX('Day 2 Any Sights'!$U$6:$Y$106,Competitors!P35,4)</f>
        <v>379.009</v>
      </c>
      <c r="AA11" s="96">
        <f>INDEX('Day 2 Any Sights'!$U$6:$Y$106,Competitors!P35,5)</f>
        <v>1555.062</v>
      </c>
    </row>
    <row r="12" spans="1:27" ht="15" customHeight="1">
      <c r="A12" s="26"/>
      <c r="B12" s="7">
        <f>Competitors!C36</f>
        <v>106</v>
      </c>
      <c r="C12" s="7" t="str">
        <f>Competitors!D36</f>
        <v>Jeffrey J Morin</v>
      </c>
      <c r="D12" s="7" t="str">
        <f>Competitors!E36</f>
        <v>Junior</v>
      </c>
      <c r="E12" s="7" t="str">
        <f>Competitors!F36</f>
        <v>Marksman</v>
      </c>
      <c r="F12" s="6"/>
      <c r="G12" s="30">
        <f>INDEX('Day 2 Any Sights'!$E$6:$G$106,Competitors!P36,1)</f>
        <v>176.003</v>
      </c>
      <c r="H12" s="30">
        <f>INDEX('Day 2 Any Sights'!$E$6:$G$106,Competitors!P36,2)</f>
        <v>193.006</v>
      </c>
      <c r="I12" s="30">
        <f>INDEX('Day 2 Any Sights'!$E$6:$G$106,Competitors!P36,3)</f>
        <v>369.009</v>
      </c>
      <c r="J12" s="5"/>
      <c r="K12" s="30">
        <f>INDEX('Day 2 Any Sights'!$I$6:$K$106,Competitors!P36,1)</f>
        <v>196.007</v>
      </c>
      <c r="L12" s="30">
        <f>INDEX('Day 2 Any Sights'!$I$6:$K$106,Competitors!P36,2)</f>
        <v>197.008</v>
      </c>
      <c r="M12" s="30">
        <f>INDEX('Day 2 Any Sights'!$I$6:$K$106,Competitors!P36,3)</f>
        <v>393.015</v>
      </c>
      <c r="N12" s="5"/>
      <c r="O12" s="30">
        <f>INDEX('Day 2 Any Sights'!$M$6:$O$106,Competitors!P36,1)</f>
        <v>195.006</v>
      </c>
      <c r="P12" s="30">
        <f>INDEX('Day 2 Any Sights'!$M$6:$O$106,Competitors!P36,2)</f>
        <v>197.005</v>
      </c>
      <c r="Q12" s="30">
        <f>INDEX('Day 2 Any Sights'!$M$6:$O$106,Competitors!P36,3)</f>
        <v>392.01099999999997</v>
      </c>
      <c r="R12" s="5"/>
      <c r="S12" s="30">
        <f>INDEX('Day 2 Any Sights'!$Q$6:$S$106,Competitors!P36,1)</f>
        <v>195.007</v>
      </c>
      <c r="T12" s="30">
        <f>INDEX('Day 2 Any Sights'!$Q$6:$S$106,Competitors!P36,2)</f>
        <v>197.009</v>
      </c>
      <c r="U12" s="30">
        <f>INDEX('Day 2 Any Sights'!$Q$6:$S$106,Competitors!P36,3)</f>
        <v>392.01599999999996</v>
      </c>
      <c r="V12" s="5"/>
      <c r="W12" s="30">
        <f>INDEX('Day 2 Any Sights'!$U$6:$Y$106,Competitors!P36,1)</f>
        <v>369.009</v>
      </c>
      <c r="X12" s="30">
        <f>INDEX('Day 2 Any Sights'!$U$6:$Y$1066,Competitors!P36,2)</f>
        <v>393.015</v>
      </c>
      <c r="Y12" s="30">
        <f>INDEX('Day 2 Any Sights'!$U$6:$Y$106,Competitors!P36,3)</f>
        <v>392.01099999999997</v>
      </c>
      <c r="Z12" s="30">
        <f>INDEX('Day 2 Any Sights'!$U$6:$Y$106,Competitors!P36,4)</f>
        <v>392.01599999999996</v>
      </c>
      <c r="AA12" s="30">
        <f>INDEX('Day 2 Any Sights'!$U$6:$Y$106,Competitors!P36,5)</f>
        <v>1546.051</v>
      </c>
    </row>
    <row r="13" spans="1:27" ht="15" customHeight="1">
      <c r="A13" s="23"/>
      <c r="B13" s="89">
        <f>Competitors!C37</f>
        <v>107</v>
      </c>
      <c r="C13" s="89" t="str">
        <f>Competitors!D37</f>
        <v>Kristin Torento</v>
      </c>
      <c r="D13" s="89" t="str">
        <f>Competitors!E37</f>
        <v>Junior</v>
      </c>
      <c r="E13" s="89" t="str">
        <f>Competitors!F37</f>
        <v>Expert</v>
      </c>
      <c r="F13" s="6"/>
      <c r="G13" s="96">
        <f>INDEX('Day 2 Any Sights'!$E$6:$G$106,Competitors!P37,1)</f>
        <v>200.015</v>
      </c>
      <c r="H13" s="96">
        <f>INDEX('Day 2 Any Sights'!$E$6:$G$106,Competitors!P37,2)</f>
        <v>200.018</v>
      </c>
      <c r="I13" s="96">
        <f>INDEX('Day 2 Any Sights'!$E$6:$G$106,Competitors!P37,3)</f>
        <v>400.033</v>
      </c>
      <c r="J13" s="5"/>
      <c r="K13" s="96">
        <f>INDEX('Day 2 Any Sights'!$I$6:$K$106,Competitors!P37,1)</f>
        <v>197.014</v>
      </c>
      <c r="L13" s="96">
        <f>INDEX('Day 2 Any Sights'!$I$6:$K$106,Competitors!P37,2)</f>
        <v>199.014</v>
      </c>
      <c r="M13" s="30">
        <f>INDEX('Day 2 Any Sights'!$I$6:$K$106,Competitors!P37,3)</f>
        <v>396.028</v>
      </c>
      <c r="N13" s="5"/>
      <c r="O13" s="96">
        <f>INDEX('Day 2 Any Sights'!$M$6:$O$106,Competitors!P37,1)</f>
        <v>200.011</v>
      </c>
      <c r="P13" s="96">
        <f>INDEX('Day 2 Any Sights'!$M$6:$O$106,Competitors!P37,2)</f>
        <v>198.01</v>
      </c>
      <c r="Q13" s="96">
        <f>INDEX('Day 2 Any Sights'!$M$6:$O$106,Competitors!P37,3)</f>
        <v>398.02099999999996</v>
      </c>
      <c r="R13" s="5"/>
      <c r="S13" s="96">
        <f>INDEX('Day 2 Any Sights'!$Q$6:$S$106,Competitors!P37,1)</f>
        <v>199.01</v>
      </c>
      <c r="T13" s="96">
        <f>INDEX('Day 2 Any Sights'!$Q$6:$S$106,Competitors!P37,2)</f>
        <v>198.01</v>
      </c>
      <c r="U13" s="96">
        <f>INDEX('Day 2 Any Sights'!$Q$6:$S$106,Competitors!P37,3)</f>
        <v>397.02</v>
      </c>
      <c r="V13" s="5"/>
      <c r="W13" s="96">
        <f>INDEX('Day 2 Any Sights'!$U$6:$Y$106,Competitors!P37,1)</f>
        <v>400.033</v>
      </c>
      <c r="X13" s="96">
        <f>INDEX('Day 2 Any Sights'!$U$6:$Y$1066,Competitors!P37,2)</f>
        <v>396.028</v>
      </c>
      <c r="Y13" s="96">
        <f>INDEX('Day 2 Any Sights'!$U$6:$Y$106,Competitors!P37,3)</f>
        <v>398.02099999999996</v>
      </c>
      <c r="Z13" s="96">
        <f>INDEX('Day 2 Any Sights'!$U$6:$Y$106,Competitors!P37,4)</f>
        <v>397.02</v>
      </c>
      <c r="AA13" s="96">
        <f>INDEX('Day 2 Any Sights'!$U$6:$Y$106,Competitors!P37,5)</f>
        <v>1591.1019999999999</v>
      </c>
    </row>
    <row r="14" spans="1:27" ht="15" customHeight="1">
      <c r="A14" s="23"/>
      <c r="B14" s="7">
        <f>Competitors!C38</f>
        <v>108</v>
      </c>
      <c r="C14" s="7" t="str">
        <f>Competitors!D38</f>
        <v>Megan Polonsky</v>
      </c>
      <c r="D14" s="7" t="str">
        <f>Competitors!E38</f>
        <v>Intermediate Jr</v>
      </c>
      <c r="E14" s="7" t="str">
        <f>Competitors!F38</f>
        <v>Sharpshooter</v>
      </c>
      <c r="F14" s="6"/>
      <c r="G14" s="30">
        <f>INDEX('Day 2 Any Sights'!$E$6:$G$106,Competitors!P38,1)</f>
        <v>200.008</v>
      </c>
      <c r="H14" s="30">
        <f>INDEX('Day 2 Any Sights'!$E$6:$G$106,Competitors!P38,2)</f>
        <v>197.01</v>
      </c>
      <c r="I14" s="30">
        <f>INDEX('Day 2 Any Sights'!$E$6:$G$106,Competitors!P38,3)</f>
        <v>397.01800000000003</v>
      </c>
      <c r="J14" s="5"/>
      <c r="K14" s="30">
        <f>INDEX('Day 2 Any Sights'!$I$6:$K$106,Competitors!P38,1)</f>
        <v>191.006</v>
      </c>
      <c r="L14" s="30">
        <f>INDEX('Day 2 Any Sights'!$I$6:$K$106,Competitors!P38,2)</f>
        <v>195.007</v>
      </c>
      <c r="M14" s="30">
        <f>INDEX('Day 2 Any Sights'!$I$6:$K$106,Competitors!P38,3)</f>
        <v>386.01300000000003</v>
      </c>
      <c r="N14" s="5"/>
      <c r="O14" s="30">
        <f>INDEX('Day 2 Any Sights'!$M$6:$O$106,Competitors!P38,1)</f>
        <v>199.013</v>
      </c>
      <c r="P14" s="30">
        <f>INDEX('Day 2 Any Sights'!$M$6:$O$106,Competitors!P38,2)</f>
        <v>198.012</v>
      </c>
      <c r="Q14" s="30">
        <f>INDEX('Day 2 Any Sights'!$M$6:$O$106,Competitors!P38,3)</f>
        <v>397.025</v>
      </c>
      <c r="R14" s="5"/>
      <c r="S14" s="30">
        <f>INDEX('Day 2 Any Sights'!$Q$6:$S$106,Competitors!P38,1)</f>
        <v>195.007</v>
      </c>
      <c r="T14" s="30">
        <f>INDEX('Day 2 Any Sights'!$Q$6:$S$106,Competitors!P38,2)</f>
        <v>198.014</v>
      </c>
      <c r="U14" s="30">
        <f>INDEX('Day 2 Any Sights'!$Q$6:$S$106,Competitors!P38,3)</f>
        <v>393.021</v>
      </c>
      <c r="V14" s="5"/>
      <c r="W14" s="30">
        <f>INDEX('Day 2 Any Sights'!$U$6:$Y$106,Competitors!P38,1)</f>
        <v>397.01800000000003</v>
      </c>
      <c r="X14" s="30">
        <f>INDEX('Day 2 Any Sights'!$U$6:$Y$1066,Competitors!P38,2)</f>
        <v>386.01300000000003</v>
      </c>
      <c r="Y14" s="30">
        <f>INDEX('Day 2 Any Sights'!$U$6:$Y$106,Competitors!P38,3)</f>
        <v>397.025</v>
      </c>
      <c r="Z14" s="30">
        <f>INDEX('Day 2 Any Sights'!$U$6:$Y$106,Competitors!P38,4)</f>
        <v>393.021</v>
      </c>
      <c r="AA14" s="30">
        <f>INDEX('Day 2 Any Sights'!$U$6:$Y$106,Competitors!P38,5)</f>
        <v>1573.077</v>
      </c>
    </row>
    <row r="15" spans="1:27" ht="15" customHeight="1">
      <c r="A15" s="23"/>
      <c r="B15" s="89">
        <f>Competitors!C39</f>
        <v>109</v>
      </c>
      <c r="C15" s="89" t="str">
        <f>Competitors!D39</f>
        <v>Erik Johnson</v>
      </c>
      <c r="D15" s="89" t="str">
        <f>Competitors!E39</f>
        <v>Sub Junior</v>
      </c>
      <c r="E15" s="89" t="str">
        <f>Competitors!F39</f>
        <v>Marksman</v>
      </c>
      <c r="F15" s="6"/>
      <c r="G15" s="96">
        <f>INDEX('Day 2 Any Sights'!$E$6:$G$106,Competitors!P39,1)</f>
        <v>0</v>
      </c>
      <c r="H15" s="96">
        <f>INDEX('Day 2 Any Sights'!$E$6:$G$106,Competitors!P39,2)</f>
        <v>0</v>
      </c>
      <c r="I15" s="96">
        <f>INDEX('Day 2 Any Sights'!$E$6:$G$106,Competitors!P39,3)</f>
        <v>0</v>
      </c>
      <c r="J15" s="5"/>
      <c r="K15" s="96">
        <f>INDEX('Day 2 Any Sights'!$I$6:$K$106,Competitors!P39,1)</f>
        <v>0</v>
      </c>
      <c r="L15" s="96">
        <f>INDEX('Day 2 Any Sights'!$I$6:$K$106,Competitors!P39,2)</f>
        <v>0</v>
      </c>
      <c r="M15" s="30">
        <f>INDEX('Day 2 Any Sights'!$I$6:$K$106,Competitors!P39,3)</f>
        <v>0</v>
      </c>
      <c r="N15" s="5"/>
      <c r="O15" s="96">
        <f>INDEX('Day 2 Any Sights'!$M$6:$O$106,Competitors!P39,1)</f>
        <v>0</v>
      </c>
      <c r="P15" s="96">
        <f>INDEX('Day 2 Any Sights'!$M$6:$O$106,Competitors!P39,2)</f>
        <v>0</v>
      </c>
      <c r="Q15" s="96">
        <f>INDEX('Day 2 Any Sights'!$M$6:$O$106,Competitors!P39,3)</f>
        <v>0</v>
      </c>
      <c r="R15" s="5"/>
      <c r="S15" s="96">
        <f>INDEX('Day 2 Any Sights'!$Q$6:$S$106,Competitors!P39,1)</f>
        <v>0</v>
      </c>
      <c r="T15" s="96">
        <f>INDEX('Day 2 Any Sights'!$Q$6:$S$106,Competitors!P39,2)</f>
        <v>0</v>
      </c>
      <c r="U15" s="96">
        <f>INDEX('Day 2 Any Sights'!$Q$6:$S$106,Competitors!P39,3)</f>
        <v>0</v>
      </c>
      <c r="V15" s="5"/>
      <c r="W15" s="96">
        <f>INDEX('Day 2 Any Sights'!$U$6:$Y$106,Competitors!P39,1)</f>
        <v>0</v>
      </c>
      <c r="X15" s="96">
        <f>INDEX('Day 2 Any Sights'!$U$6:$Y$1066,Competitors!P39,2)</f>
        <v>0</v>
      </c>
      <c r="Y15" s="96">
        <f>INDEX('Day 2 Any Sights'!$U$6:$Y$106,Competitors!P39,3)</f>
        <v>0</v>
      </c>
      <c r="Z15" s="96">
        <f>INDEX('Day 2 Any Sights'!$U$6:$Y$106,Competitors!P39,4)</f>
        <v>0</v>
      </c>
      <c r="AA15" s="96">
        <f>INDEX('Day 2 Any Sights'!$U$6:$Y$106,Competitors!P39,5)</f>
        <v>0</v>
      </c>
    </row>
    <row r="16" spans="1:27" ht="15" customHeight="1">
      <c r="A16" s="23"/>
      <c r="B16" s="7">
        <f>Competitors!C40</f>
        <v>110</v>
      </c>
      <c r="C16" s="7" t="str">
        <f>Competitors!D40</f>
        <v>Amy Roderer</v>
      </c>
      <c r="D16" s="7" t="str">
        <f>Competitors!E40</f>
        <v>Junior</v>
      </c>
      <c r="E16" s="7" t="str">
        <f>Competitors!F40</f>
        <v>Expert</v>
      </c>
      <c r="F16" s="6"/>
      <c r="G16" s="30">
        <f>INDEX('Day 2 Any Sights'!$E$6:$G$106,Competitors!P40,1)</f>
        <v>198.006</v>
      </c>
      <c r="H16" s="30">
        <f>INDEX('Day 2 Any Sights'!$E$6:$G$106,Competitors!P40,2)</f>
        <v>200.01</v>
      </c>
      <c r="I16" s="30">
        <f>INDEX('Day 2 Any Sights'!$E$6:$G$106,Competitors!P40,3)</f>
        <v>398.01599999999996</v>
      </c>
      <c r="J16" s="5"/>
      <c r="K16" s="30">
        <f>INDEX('Day 2 Any Sights'!$I$6:$K$106,Competitors!P40,1)</f>
        <v>197.012</v>
      </c>
      <c r="L16" s="30">
        <f>INDEX('Day 2 Any Sights'!$I$6:$K$106,Competitors!P40,2)</f>
        <v>199.015</v>
      </c>
      <c r="M16" s="30">
        <f>INDEX('Day 2 Any Sights'!$I$6:$K$106,Competitors!P40,3)</f>
        <v>396.027</v>
      </c>
      <c r="N16" s="5"/>
      <c r="O16" s="30">
        <f>INDEX('Day 2 Any Sights'!$M$6:$O$106,Competitors!P40,1)</f>
        <v>200.011</v>
      </c>
      <c r="P16" s="30">
        <f>INDEX('Day 2 Any Sights'!$M$6:$O$106,Competitors!P40,2)</f>
        <v>199.013</v>
      </c>
      <c r="Q16" s="30">
        <f>INDEX('Day 2 Any Sights'!$M$6:$O$106,Competitors!P40,3)</f>
        <v>399.024</v>
      </c>
      <c r="R16" s="5"/>
      <c r="S16" s="30">
        <f>INDEX('Day 2 Any Sights'!$Q$6:$S$106,Competitors!P40,1)</f>
        <v>199.011</v>
      </c>
      <c r="T16" s="30">
        <f>INDEX('Day 2 Any Sights'!$Q$6:$S$106,Competitors!P40,2)</f>
        <v>199.011</v>
      </c>
      <c r="U16" s="30">
        <f>INDEX('Day 2 Any Sights'!$Q$6:$S$106,Competitors!P40,3)</f>
        <v>398.022</v>
      </c>
      <c r="V16" s="5"/>
      <c r="W16" s="30">
        <f>INDEX('Day 2 Any Sights'!$U$6:$Y$106,Competitors!P40,1)</f>
        <v>398.01599999999996</v>
      </c>
      <c r="X16" s="30">
        <f>INDEX('Day 2 Any Sights'!$U$6:$Y$1066,Competitors!P40,2)</f>
        <v>396.027</v>
      </c>
      <c r="Y16" s="30">
        <f>INDEX('Day 2 Any Sights'!$U$6:$Y$106,Competitors!P40,3)</f>
        <v>399.024</v>
      </c>
      <c r="Z16" s="30">
        <f>INDEX('Day 2 Any Sights'!$U$6:$Y$106,Competitors!P40,4)</f>
        <v>398.022</v>
      </c>
      <c r="AA16" s="30">
        <f>INDEX('Day 2 Any Sights'!$U$6:$Y$106,Competitors!P40,5)</f>
        <v>1591.089</v>
      </c>
    </row>
    <row r="17" spans="1:27" ht="15" customHeight="1">
      <c r="A17" s="23"/>
      <c r="B17" s="89">
        <f>Competitors!C41</f>
        <v>111</v>
      </c>
      <c r="C17" s="89" t="str">
        <f>Competitors!D41</f>
        <v>Robert Lynn</v>
      </c>
      <c r="D17" s="89" t="str">
        <f>Competitors!E41</f>
        <v>Open</v>
      </c>
      <c r="E17" s="89" t="str">
        <f>Competitors!F41</f>
        <v>Master</v>
      </c>
      <c r="F17" s="6"/>
      <c r="G17" s="96">
        <f>INDEX('Day 2 Any Sights'!$E$6:$G$106,Competitors!P41,1)</f>
        <v>200.017</v>
      </c>
      <c r="H17" s="96">
        <f>INDEX('Day 2 Any Sights'!$E$6:$G$106,Competitors!P41,2)</f>
        <v>200.018</v>
      </c>
      <c r="I17" s="96">
        <f>INDEX('Day 2 Any Sights'!$E$6:$G$106,Competitors!P41,3)</f>
        <v>400.03499999999997</v>
      </c>
      <c r="J17" s="5"/>
      <c r="K17" s="96">
        <f>INDEX('Day 2 Any Sights'!$I$6:$K$106,Competitors!P41,1)</f>
        <v>200.017</v>
      </c>
      <c r="L17" s="96">
        <f>INDEX('Day 2 Any Sights'!$I$6:$K$106,Competitors!P41,2)</f>
        <v>200.016</v>
      </c>
      <c r="M17" s="30">
        <f>INDEX('Day 2 Any Sights'!$I$6:$K$106,Competitors!P41,3)</f>
        <v>400.033</v>
      </c>
      <c r="N17" s="5"/>
      <c r="O17" s="96">
        <f>INDEX('Day 2 Any Sights'!$M$6:$O$106,Competitors!P41,1)</f>
        <v>200.019</v>
      </c>
      <c r="P17" s="96">
        <f>INDEX('Day 2 Any Sights'!$M$6:$O$106,Competitors!P41,2)</f>
        <v>200.017</v>
      </c>
      <c r="Q17" s="96">
        <f>INDEX('Day 2 Any Sights'!$M$6:$O$106,Competitors!P41,3)</f>
        <v>400.036</v>
      </c>
      <c r="R17" s="5"/>
      <c r="S17" s="96">
        <f>INDEX('Day 2 Any Sights'!$Q$6:$S$106,Competitors!P41,1)</f>
        <v>200.014</v>
      </c>
      <c r="T17" s="96">
        <f>INDEX('Day 2 Any Sights'!$Q$6:$S$106,Competitors!P41,2)</f>
        <v>200.014</v>
      </c>
      <c r="U17" s="96">
        <f>INDEX('Day 2 Any Sights'!$Q$6:$S$106,Competitors!P41,3)</f>
        <v>400.028</v>
      </c>
      <c r="V17" s="5"/>
      <c r="W17" s="96">
        <f>INDEX('Day 2 Any Sights'!$U$6:$Y$106,Competitors!P41,1)</f>
        <v>400.03499999999997</v>
      </c>
      <c r="X17" s="96">
        <f>INDEX('Day 2 Any Sights'!$U$6:$Y$1066,Competitors!P41,2)</f>
        <v>400.033</v>
      </c>
      <c r="Y17" s="96">
        <f>INDEX('Day 2 Any Sights'!$U$6:$Y$106,Competitors!P41,3)</f>
        <v>400.036</v>
      </c>
      <c r="Z17" s="96">
        <f>INDEX('Day 2 Any Sights'!$U$6:$Y$106,Competitors!P41,4)</f>
        <v>400.028</v>
      </c>
      <c r="AA17" s="96">
        <f>INDEX('Day 2 Any Sights'!$U$6:$Y$106,Competitors!P41,5)</f>
        <v>1600.132</v>
      </c>
    </row>
    <row r="18" spans="1:27" ht="15" customHeight="1">
      <c r="A18" s="23"/>
      <c r="B18" s="7">
        <f>Competitors!C42</f>
        <v>112</v>
      </c>
      <c r="C18" s="7" t="str">
        <f>Competitors!D42</f>
        <v>Kim Coffey</v>
      </c>
      <c r="D18" s="7" t="str">
        <f>Competitors!E42</f>
        <v>Junior</v>
      </c>
      <c r="E18" s="7" t="str">
        <f>Competitors!F42</f>
        <v>Expert</v>
      </c>
      <c r="F18" s="6"/>
      <c r="G18" s="30">
        <f>INDEX('Day 2 Any Sights'!$E$6:$G$106,Competitors!P42,1)</f>
        <v>200.01</v>
      </c>
      <c r="H18" s="30">
        <f>INDEX('Day 2 Any Sights'!$E$6:$G$106,Competitors!P42,2)</f>
        <v>200.011</v>
      </c>
      <c r="I18" s="30">
        <f>INDEX('Day 2 Any Sights'!$E$6:$G$106,Competitors!P42,3)</f>
        <v>400.02099999999996</v>
      </c>
      <c r="J18" s="5"/>
      <c r="K18" s="30">
        <f>INDEX('Day 2 Any Sights'!$I$6:$K$106,Competitors!P42,1)</f>
        <v>198.007</v>
      </c>
      <c r="L18" s="30">
        <f>INDEX('Day 2 Any Sights'!$I$6:$K$106,Competitors!P42,2)</f>
        <v>197.01</v>
      </c>
      <c r="M18" s="30">
        <f>INDEX('Day 2 Any Sights'!$I$6:$K$106,Competitors!P42,3)</f>
        <v>395.017</v>
      </c>
      <c r="N18" s="5"/>
      <c r="O18" s="30">
        <f>INDEX('Day 2 Any Sights'!$M$6:$O$106,Competitors!P42,1)</f>
        <v>200.012</v>
      </c>
      <c r="P18" s="30">
        <f>INDEX('Day 2 Any Sights'!$M$6:$O$106,Competitors!P42,2)</f>
        <v>198.013</v>
      </c>
      <c r="Q18" s="30">
        <f>INDEX('Day 2 Any Sights'!$M$6:$O$106,Competitors!P42,3)</f>
        <v>398.025</v>
      </c>
      <c r="R18" s="5"/>
      <c r="S18" s="30">
        <f>INDEX('Day 2 Any Sights'!$Q$6:$S$106,Competitors!P42,1)</f>
        <v>199.01</v>
      </c>
      <c r="T18" s="30">
        <f>INDEX('Day 2 Any Sights'!$Q$6:$S$106,Competitors!P42,2)</f>
        <v>199.011</v>
      </c>
      <c r="U18" s="30">
        <f>INDEX('Day 2 Any Sights'!$Q$6:$S$106,Competitors!P42,3)</f>
        <v>398.02099999999996</v>
      </c>
      <c r="V18" s="5"/>
      <c r="W18" s="30">
        <f>INDEX('Day 2 Any Sights'!$U$6:$Y$106,Competitors!P42,1)</f>
        <v>400.02099999999996</v>
      </c>
      <c r="X18" s="30">
        <f>INDEX('Day 2 Any Sights'!$U$6:$Y$1066,Competitors!P42,2)</f>
        <v>395.017</v>
      </c>
      <c r="Y18" s="30">
        <f>INDEX('Day 2 Any Sights'!$U$6:$Y$106,Competitors!P42,3)</f>
        <v>398.025</v>
      </c>
      <c r="Z18" s="30">
        <f>INDEX('Day 2 Any Sights'!$U$6:$Y$106,Competitors!P42,4)</f>
        <v>398.02099999999996</v>
      </c>
      <c r="AA18" s="30">
        <f>INDEX('Day 2 Any Sights'!$U$6:$Y$106,Competitors!P42,5)</f>
        <v>1591.084</v>
      </c>
    </row>
    <row r="19" spans="1:27" ht="15" customHeight="1">
      <c r="A19" s="23"/>
      <c r="B19" s="89">
        <f>Competitors!C43</f>
        <v>113</v>
      </c>
      <c r="C19" s="89" t="str">
        <f>Competitors!D43</f>
        <v>Michele Makucevich</v>
      </c>
      <c r="D19" s="89" t="str">
        <f>Competitors!E43</f>
        <v>Open</v>
      </c>
      <c r="E19" s="89" t="str">
        <f>Competitors!F43</f>
        <v>Master</v>
      </c>
      <c r="F19" s="6"/>
      <c r="G19" s="96">
        <f>INDEX('Day 2 Any Sights'!$E$6:$G$106,Competitors!P43,1)</f>
        <v>200.014</v>
      </c>
      <c r="H19" s="96">
        <f>INDEX('Day 2 Any Sights'!$E$6:$G$106,Competitors!P43,2)</f>
        <v>199.015</v>
      </c>
      <c r="I19" s="96">
        <f>INDEX('Day 2 Any Sights'!$E$6:$G$106,Competitors!P43,3)</f>
        <v>399.029</v>
      </c>
      <c r="J19" s="5"/>
      <c r="K19" s="96">
        <f>INDEX('Day 2 Any Sights'!$I$6:$K$106,Competitors!P43,1)</f>
        <v>200.019</v>
      </c>
      <c r="L19" s="96">
        <f>INDEX('Day 2 Any Sights'!$I$6:$K$106,Competitors!P43,2)</f>
        <v>199.011</v>
      </c>
      <c r="M19" s="30">
        <f>INDEX('Day 2 Any Sights'!$I$6:$K$106,Competitors!P43,3)</f>
        <v>399.03</v>
      </c>
      <c r="N19" s="5"/>
      <c r="O19" s="96">
        <f>INDEX('Day 2 Any Sights'!$M$6:$O$106,Competitors!P43,1)</f>
        <v>200.012</v>
      </c>
      <c r="P19" s="96">
        <f>INDEX('Day 2 Any Sights'!$M$6:$O$106,Competitors!P43,2)</f>
        <v>200.013</v>
      </c>
      <c r="Q19" s="96">
        <f>INDEX('Day 2 Any Sights'!$M$6:$O$106,Competitors!P43,3)</f>
        <v>400.025</v>
      </c>
      <c r="R19" s="5"/>
      <c r="S19" s="96">
        <f>INDEX('Day 2 Any Sights'!$Q$6:$S$106,Competitors!P43,1)</f>
        <v>199.009</v>
      </c>
      <c r="T19" s="96">
        <f>INDEX('Day 2 Any Sights'!$Q$6:$S$106,Competitors!P43,2)</f>
        <v>200.013</v>
      </c>
      <c r="U19" s="96">
        <f>INDEX('Day 2 Any Sights'!$Q$6:$S$106,Competitors!P43,3)</f>
        <v>399.022</v>
      </c>
      <c r="V19" s="5"/>
      <c r="W19" s="96">
        <f>INDEX('Day 2 Any Sights'!$U$6:$Y$106,Competitors!P43,1)</f>
        <v>399.029</v>
      </c>
      <c r="X19" s="96">
        <f>INDEX('Day 2 Any Sights'!$U$6:$Y$1066,Competitors!P43,2)</f>
        <v>399.03</v>
      </c>
      <c r="Y19" s="96">
        <f>INDEX('Day 2 Any Sights'!$U$6:$Y$106,Competitors!P43,3)</f>
        <v>400.025</v>
      </c>
      <c r="Z19" s="96">
        <f>INDEX('Day 2 Any Sights'!$U$6:$Y$106,Competitors!P43,4)</f>
        <v>399.022</v>
      </c>
      <c r="AA19" s="96">
        <f>INDEX('Day 2 Any Sights'!$U$6:$Y$106,Competitors!P43,5)</f>
        <v>1597.1059999999998</v>
      </c>
    </row>
    <row r="20" spans="1:27" ht="15" customHeight="1">
      <c r="A20" s="23"/>
      <c r="B20" s="7">
        <f>Competitors!C44</f>
        <v>114</v>
      </c>
      <c r="C20" s="7" t="str">
        <f>Competitors!D44</f>
        <v>Brian Jylkka</v>
      </c>
      <c r="D20" s="7" t="str">
        <f>Competitors!E44</f>
        <v>Intermediate Jr</v>
      </c>
      <c r="E20" s="7" t="str">
        <f>Competitors!F44</f>
        <v>Expert</v>
      </c>
      <c r="F20" s="6"/>
      <c r="G20" s="30">
        <f>INDEX('Day 2 Any Sights'!$E$6:$G$106,Competitors!P44,1)</f>
        <v>199.017</v>
      </c>
      <c r="H20" s="30">
        <f>INDEX('Day 2 Any Sights'!$E$6:$G$106,Competitors!P44,2)</f>
        <v>200.014</v>
      </c>
      <c r="I20" s="30">
        <f>INDEX('Day 2 Any Sights'!$E$6:$G$106,Competitors!P44,3)</f>
        <v>399.031</v>
      </c>
      <c r="J20" s="5"/>
      <c r="K20" s="30">
        <f>INDEX('Day 2 Any Sights'!$I$6:$K$106,Competitors!P44,1)</f>
        <v>200.017</v>
      </c>
      <c r="L20" s="30">
        <f>INDEX('Day 2 Any Sights'!$I$6:$K$106,Competitors!P44,2)</f>
        <v>198.011</v>
      </c>
      <c r="M20" s="30">
        <f>INDEX('Day 2 Any Sights'!$I$6:$K$106,Competitors!P44,3)</f>
        <v>398.028</v>
      </c>
      <c r="N20" s="5"/>
      <c r="O20" s="30">
        <f>INDEX('Day 2 Any Sights'!$M$6:$O$106,Competitors!P44,1)</f>
        <v>200.02</v>
      </c>
      <c r="P20" s="30">
        <f>INDEX('Day 2 Any Sights'!$M$6:$O$106,Competitors!P44,2)</f>
        <v>200.01</v>
      </c>
      <c r="Q20" s="30">
        <f>INDEX('Day 2 Any Sights'!$M$6:$O$106,Competitors!P44,3)</f>
        <v>400.03</v>
      </c>
      <c r="R20" s="5"/>
      <c r="S20" s="30">
        <f>INDEX('Day 2 Any Sights'!$Q$6:$S$106,Competitors!P44,1)</f>
        <v>199.01</v>
      </c>
      <c r="T20" s="30">
        <f>INDEX('Day 2 Any Sights'!$Q$6:$S$106,Competitors!P44,2)</f>
        <v>199.013</v>
      </c>
      <c r="U20" s="30">
        <f>INDEX('Day 2 Any Sights'!$Q$6:$S$106,Competitors!P44,3)</f>
        <v>398.023</v>
      </c>
      <c r="V20" s="5"/>
      <c r="W20" s="30">
        <f>INDEX('Day 2 Any Sights'!$U$6:$Y$106,Competitors!P44,1)</f>
        <v>399.031</v>
      </c>
      <c r="X20" s="30">
        <f>INDEX('Day 2 Any Sights'!$U$6:$Y$1066,Competitors!P44,2)</f>
        <v>398.028</v>
      </c>
      <c r="Y20" s="30">
        <f>INDEX('Day 2 Any Sights'!$U$6:$Y$106,Competitors!P44,3)</f>
        <v>400.03</v>
      </c>
      <c r="Z20" s="30">
        <f>INDEX('Day 2 Any Sights'!$U$6:$Y$106,Competitors!P44,4)</f>
        <v>398.023</v>
      </c>
      <c r="AA20" s="30">
        <f>INDEX('Day 2 Any Sights'!$U$6:$Y$106,Competitors!P44,5)</f>
        <v>1595.112</v>
      </c>
    </row>
    <row r="21" spans="1:27" ht="15" customHeight="1">
      <c r="A21" s="23"/>
      <c r="B21" s="89">
        <f>Competitors!C45</f>
        <v>115</v>
      </c>
      <c r="C21" s="89" t="str">
        <f>Competitors!D45</f>
        <v>Sarah Downing</v>
      </c>
      <c r="D21" s="89" t="str">
        <f>Competitors!E45</f>
        <v>Open</v>
      </c>
      <c r="E21" s="89" t="str">
        <f>Competitors!F45</f>
        <v>Expert</v>
      </c>
      <c r="F21" s="6"/>
      <c r="G21" s="96">
        <f>INDEX('Day 2 Any Sights'!$E$6:$G$106,Competitors!P45,1)</f>
        <v>199.01</v>
      </c>
      <c r="H21" s="96">
        <f>INDEX('Day 2 Any Sights'!$E$6:$G$106,Competitors!P45,2)</f>
        <v>196.011</v>
      </c>
      <c r="I21" s="96">
        <f>INDEX('Day 2 Any Sights'!$E$6:$G$106,Competitors!P45,3)</f>
        <v>395.02099999999996</v>
      </c>
      <c r="J21" s="5"/>
      <c r="K21" s="96">
        <f>INDEX('Day 2 Any Sights'!$I$6:$K$106,Competitors!P45,1)</f>
        <v>200.012</v>
      </c>
      <c r="L21" s="96">
        <f>INDEX('Day 2 Any Sights'!$I$6:$K$106,Competitors!P45,2)</f>
        <v>194.01</v>
      </c>
      <c r="M21" s="30">
        <f>INDEX('Day 2 Any Sights'!$I$6:$K$106,Competitors!P45,3)</f>
        <v>394.022</v>
      </c>
      <c r="N21" s="95"/>
      <c r="O21" s="96">
        <f>INDEX('Day 2 Any Sights'!$M$6:$O$106,Competitors!P45,1)</f>
        <v>200.014</v>
      </c>
      <c r="P21" s="96">
        <f>INDEX('Day 2 Any Sights'!$M$6:$O$106,Competitors!P45,2)</f>
        <v>199.008</v>
      </c>
      <c r="Q21" s="96">
        <f>INDEX('Day 2 Any Sights'!$M$6:$O$106,Competitors!P45,3)</f>
        <v>399.02200000000005</v>
      </c>
      <c r="R21" s="5"/>
      <c r="S21" s="96">
        <f>INDEX('Day 2 Any Sights'!$Q$6:$S$106,Competitors!P45,1)</f>
        <v>196.006</v>
      </c>
      <c r="T21" s="96">
        <f>INDEX('Day 2 Any Sights'!$Q$6:$S$106,Competitors!P45,2)</f>
        <v>196.008</v>
      </c>
      <c r="U21" s="96">
        <f>INDEX('Day 2 Any Sights'!$Q$6:$S$106,Competitors!P45,3)</f>
        <v>392.014</v>
      </c>
      <c r="V21" s="5"/>
      <c r="W21" s="96">
        <f>INDEX('Day 2 Any Sights'!$U$6:$Y$106,Competitors!P45,1)</f>
        <v>395.02099999999996</v>
      </c>
      <c r="X21" s="96">
        <f>INDEX('Day 2 Any Sights'!$U$6:$Y$1066,Competitors!P45,2)</f>
        <v>394.022</v>
      </c>
      <c r="Y21" s="96">
        <f>INDEX('Day 2 Any Sights'!$U$6:$Y$106,Competitors!P45,3)</f>
        <v>399.02200000000005</v>
      </c>
      <c r="Z21" s="96">
        <f>INDEX('Day 2 Any Sights'!$U$6:$Y$106,Competitors!P45,4)</f>
        <v>392.014</v>
      </c>
      <c r="AA21" s="96">
        <f>INDEX('Day 2 Any Sights'!$U$6:$Y$106,Competitors!P45,5)</f>
        <v>1580.0790000000002</v>
      </c>
    </row>
    <row r="22" spans="1:27" ht="15" customHeight="1">
      <c r="A22" s="23"/>
      <c r="B22" s="7">
        <f>Competitors!C46</f>
        <v>116</v>
      </c>
      <c r="C22" s="7" t="str">
        <f>Competitors!D46</f>
        <v>Danielle Makucevich</v>
      </c>
      <c r="D22" s="7" t="str">
        <f>Competitors!E46</f>
        <v>Sub Junior</v>
      </c>
      <c r="E22" s="7" t="str">
        <f>Competitors!F46</f>
        <v>Marksman</v>
      </c>
      <c r="F22" s="6"/>
      <c r="G22" s="30">
        <f>INDEX('Day 2 Any Sights'!$E$6:$G$106,Competitors!P46,1)</f>
        <v>195.009</v>
      </c>
      <c r="H22" s="30">
        <f>INDEX('Day 2 Any Sights'!$E$6:$G$106,Competitors!P46,2)</f>
        <v>194.011</v>
      </c>
      <c r="I22" s="30">
        <f>INDEX('Day 2 Any Sights'!$E$6:$G$106,Competitors!P46,3)</f>
        <v>389.02</v>
      </c>
      <c r="J22" s="5"/>
      <c r="K22" s="30">
        <f>INDEX('Day 2 Any Sights'!$I$6:$K$106,Competitors!P46,1)</f>
        <v>192.009</v>
      </c>
      <c r="L22" s="30">
        <f>INDEX('Day 2 Any Sights'!$I$6:$K$106,Competitors!P46,2)</f>
        <v>191.002</v>
      </c>
      <c r="M22" s="30">
        <f>INDEX('Day 2 Any Sights'!$I$6:$K$106,Competitors!P46,3)</f>
        <v>383.01099999999997</v>
      </c>
      <c r="N22" s="5"/>
      <c r="O22" s="30">
        <f>INDEX('Day 2 Any Sights'!$M$6:$O$106,Competitors!P46,1)</f>
        <v>199.011</v>
      </c>
      <c r="P22" s="30">
        <f>INDEX('Day 2 Any Sights'!$M$6:$O$106,Competitors!P46,2)</f>
        <v>196.008</v>
      </c>
      <c r="Q22" s="30">
        <f>INDEX('Day 2 Any Sights'!$M$6:$O$106,Competitors!P46,3)</f>
        <v>395.019</v>
      </c>
      <c r="R22" s="5"/>
      <c r="S22" s="30">
        <f>INDEX('Day 2 Any Sights'!$Q$6:$S$106,Competitors!P46,1)</f>
        <v>196.009</v>
      </c>
      <c r="T22" s="30">
        <f>INDEX('Day 2 Any Sights'!$Q$6:$S$106,Competitors!P46,2)</f>
        <v>195.006</v>
      </c>
      <c r="U22" s="30">
        <f>INDEX('Day 2 Any Sights'!$Q$6:$S$106,Competitors!P46,3)</f>
        <v>391.015</v>
      </c>
      <c r="V22" s="5"/>
      <c r="W22" s="30">
        <f>INDEX('Day 2 Any Sights'!$U$6:$Y$106,Competitors!P46,1)</f>
        <v>389.02</v>
      </c>
      <c r="X22" s="30">
        <f>INDEX('Day 2 Any Sights'!$U$6:$Y$1066,Competitors!P46,2)</f>
        <v>383.01099999999997</v>
      </c>
      <c r="Y22" s="30">
        <f>INDEX('Day 2 Any Sights'!$U$6:$Y$106,Competitors!P46,3)</f>
        <v>395.019</v>
      </c>
      <c r="Z22" s="30">
        <f>INDEX('Day 2 Any Sights'!$U$6:$Y$106,Competitors!P46,4)</f>
        <v>391.015</v>
      </c>
      <c r="AA22" s="30">
        <f>INDEX('Day 2 Any Sights'!$U$6:$Y$106,Competitors!P46,5)</f>
        <v>1558.065</v>
      </c>
    </row>
    <row r="23" spans="1:27" ht="15" customHeight="1">
      <c r="A23" s="23"/>
      <c r="B23" s="89">
        <f>Competitors!C47</f>
        <v>117</v>
      </c>
      <c r="C23" s="89" t="str">
        <f>Competitors!D47</f>
        <v>Rich Girvin</v>
      </c>
      <c r="D23" s="89" t="str">
        <f>Competitors!E47</f>
        <v>Open</v>
      </c>
      <c r="E23" s="89" t="str">
        <f>Competitors!F47</f>
        <v>Unclassified</v>
      </c>
      <c r="F23" s="6"/>
      <c r="G23" s="96">
        <f>INDEX('Day 2 Any Sights'!$E$6:$G$106,Competitors!P47,1)</f>
        <v>199.009</v>
      </c>
      <c r="H23" s="96">
        <f>INDEX('Day 2 Any Sights'!$E$6:$G$106,Competitors!P47,2)</f>
        <v>199.012</v>
      </c>
      <c r="I23" s="96">
        <f>INDEX('Day 2 Any Sights'!$E$6:$G$106,Competitors!P47,3)</f>
        <v>398.02099999999996</v>
      </c>
      <c r="J23" s="5"/>
      <c r="K23" s="96">
        <f>INDEX('Day 2 Any Sights'!$I$6:$K$106,Competitors!P47,1)</f>
        <v>200.014</v>
      </c>
      <c r="L23" s="96">
        <f>INDEX('Day 2 Any Sights'!$I$6:$K$106,Competitors!P47,2)</f>
        <v>200.018</v>
      </c>
      <c r="M23" s="30">
        <f>INDEX('Day 2 Any Sights'!$I$6:$K$106,Competitors!P47,3)</f>
        <v>400.03200000000004</v>
      </c>
      <c r="N23" s="5"/>
      <c r="O23" s="96">
        <f>INDEX('Day 2 Any Sights'!$M$6:$O$106,Competitors!P47,1)</f>
        <v>200.015</v>
      </c>
      <c r="P23" s="96">
        <f>INDEX('Day 2 Any Sights'!$M$6:$O$106,Competitors!P47,2)</f>
        <v>198.01</v>
      </c>
      <c r="Q23" s="96">
        <f>INDEX('Day 2 Any Sights'!$M$6:$O$106,Competitors!P47,3)</f>
        <v>398.025</v>
      </c>
      <c r="R23" s="5"/>
      <c r="S23" s="96">
        <f>INDEX('Day 2 Any Sights'!$Q$6:$S$106,Competitors!P47,1)</f>
        <v>198.009</v>
      </c>
      <c r="T23" s="96">
        <f>INDEX('Day 2 Any Sights'!$Q$6:$S$106,Competitors!P47,2)</f>
        <v>197.013</v>
      </c>
      <c r="U23" s="96">
        <f>INDEX('Day 2 Any Sights'!$Q$6:$S$106,Competitors!P47,3)</f>
        <v>395.022</v>
      </c>
      <c r="V23" s="5"/>
      <c r="W23" s="96">
        <f>INDEX('Day 2 Any Sights'!$U$6:$Y$106,Competitors!P47,1)</f>
        <v>398.02099999999996</v>
      </c>
      <c r="X23" s="96">
        <f>INDEX('Day 2 Any Sights'!$U$6:$Y$1066,Competitors!P47,2)</f>
        <v>400.03200000000004</v>
      </c>
      <c r="Y23" s="96">
        <f>INDEX('Day 2 Any Sights'!$U$6:$Y$106,Competitors!P47,3)</f>
        <v>398.025</v>
      </c>
      <c r="Z23" s="96">
        <f>INDEX('Day 2 Any Sights'!$U$6:$Y$106,Competitors!P47,4)</f>
        <v>395.022</v>
      </c>
      <c r="AA23" s="96">
        <f>INDEX('Day 2 Any Sights'!$U$6:$Y$106,Competitors!P47,5)</f>
        <v>1591.1</v>
      </c>
    </row>
    <row r="24" spans="1:27" ht="15" customHeight="1">
      <c r="A24" s="23"/>
      <c r="B24" s="7">
        <f>Competitors!C48</f>
        <v>118</v>
      </c>
      <c r="C24" s="7" t="str">
        <f>Competitors!D48</f>
        <v>Leonard Remaly</v>
      </c>
      <c r="D24" s="7" t="str">
        <f>Competitors!E48</f>
        <v>Senior</v>
      </c>
      <c r="E24" s="7" t="str">
        <f>Competitors!F48</f>
        <v>Expert</v>
      </c>
      <c r="F24" s="6"/>
      <c r="G24" s="30">
        <f>INDEX('Day 2 Any Sights'!$E$6:$G$106,Competitors!P48,1)</f>
        <v>0</v>
      </c>
      <c r="H24" s="30">
        <f>INDEX('Day 2 Any Sights'!$E$6:$G$106,Competitors!P48,2)</f>
        <v>0</v>
      </c>
      <c r="I24" s="30">
        <f>INDEX('Day 2 Any Sights'!$E$6:$G$106,Competitors!P48,3)</f>
        <v>0</v>
      </c>
      <c r="J24" s="5"/>
      <c r="K24" s="30">
        <f>INDEX('Day 2 Any Sights'!$I$6:$K$106,Competitors!P48,1)</f>
        <v>0</v>
      </c>
      <c r="L24" s="30">
        <f>INDEX('Day 2 Any Sights'!$I$6:$K$106,Competitors!P48,2)</f>
        <v>0</v>
      </c>
      <c r="M24" s="30">
        <f>INDEX('Day 2 Any Sights'!$I$6:$K$106,Competitors!P48,3)</f>
        <v>0</v>
      </c>
      <c r="N24" s="5"/>
      <c r="O24" s="30">
        <f>INDEX('Day 2 Any Sights'!$M$6:$O$106,Competitors!P48,1)</f>
        <v>0</v>
      </c>
      <c r="P24" s="30">
        <f>INDEX('Day 2 Any Sights'!$M$6:$O$106,Competitors!P48,2)</f>
        <v>0</v>
      </c>
      <c r="Q24" s="30">
        <f>INDEX('Day 2 Any Sights'!$M$6:$O$106,Competitors!P48,3)</f>
        <v>0</v>
      </c>
      <c r="R24" s="5"/>
      <c r="S24" s="30">
        <f>INDEX('Day 2 Any Sights'!$Q$6:$S$106,Competitors!P48,1)</f>
        <v>0</v>
      </c>
      <c r="T24" s="30">
        <f>INDEX('Day 2 Any Sights'!$Q$6:$S$106,Competitors!P48,2)</f>
        <v>0</v>
      </c>
      <c r="U24" s="30">
        <f>INDEX('Day 2 Any Sights'!$Q$6:$S$106,Competitors!P48,3)</f>
        <v>0</v>
      </c>
      <c r="V24" s="5"/>
      <c r="W24" s="30">
        <f>INDEX('Day 2 Any Sights'!$U$6:$Y$106,Competitors!P48,1)</f>
        <v>0</v>
      </c>
      <c r="X24" s="30">
        <f>INDEX('Day 2 Any Sights'!$U$6:$Y$1066,Competitors!P48,2)</f>
        <v>0</v>
      </c>
      <c r="Y24" s="30">
        <f>INDEX('Day 2 Any Sights'!$U$6:$Y$106,Competitors!P48,3)</f>
        <v>0</v>
      </c>
      <c r="Z24" s="30">
        <f>INDEX('Day 2 Any Sights'!$U$6:$Y$106,Competitors!P48,4)</f>
        <v>0</v>
      </c>
      <c r="AA24" s="30">
        <f>INDEX('Day 2 Any Sights'!$U$6:$Y$106,Competitors!P48,5)</f>
        <v>0</v>
      </c>
    </row>
    <row r="25" spans="1:27" ht="15" customHeight="1">
      <c r="A25" s="23"/>
      <c r="B25" s="89">
        <f>Competitors!C49</f>
        <v>119</v>
      </c>
      <c r="C25" s="89" t="str">
        <f>Competitors!D49</f>
        <v>Jeffrey Caron</v>
      </c>
      <c r="D25" s="89" t="str">
        <f>Competitors!E49</f>
        <v>Sub Junior</v>
      </c>
      <c r="E25" s="89" t="str">
        <f>Competitors!F49</f>
        <v>Marksman</v>
      </c>
      <c r="F25" s="6"/>
      <c r="G25" s="96">
        <f>INDEX('Day 2 Any Sights'!$E$6:$G$106,Competitors!P49,1)</f>
        <v>0</v>
      </c>
      <c r="H25" s="96">
        <f>INDEX('Day 2 Any Sights'!$E$6:$G$106,Competitors!P49,2)</f>
        <v>0</v>
      </c>
      <c r="I25" s="96">
        <f>INDEX('Day 2 Any Sights'!$E$6:$G$106,Competitors!P49,3)</f>
        <v>0</v>
      </c>
      <c r="J25" s="5"/>
      <c r="K25" s="96">
        <f>INDEX('Day 2 Any Sights'!$I$6:$K$106,Competitors!P49,1)</f>
        <v>0</v>
      </c>
      <c r="L25" s="96">
        <f>INDEX('Day 2 Any Sights'!$I$6:$K$106,Competitors!P49,2)</f>
        <v>0</v>
      </c>
      <c r="M25" s="30">
        <f>INDEX('Day 2 Any Sights'!$I$6:$K$106,Competitors!P49,3)</f>
        <v>0</v>
      </c>
      <c r="N25" s="5"/>
      <c r="O25" s="96">
        <f>INDEX('Day 2 Any Sights'!$M$6:$O$106,Competitors!P49,1)</f>
        <v>0</v>
      </c>
      <c r="P25" s="96">
        <f>INDEX('Day 2 Any Sights'!$M$6:$O$106,Competitors!P49,2)</f>
        <v>0</v>
      </c>
      <c r="Q25" s="96">
        <f>INDEX('Day 2 Any Sights'!$M$6:$O$106,Competitors!P49,3)</f>
        <v>0</v>
      </c>
      <c r="R25" s="5"/>
      <c r="S25" s="96">
        <f>INDEX('Day 2 Any Sights'!$Q$6:$S$106,Competitors!P49,1)</f>
        <v>0</v>
      </c>
      <c r="T25" s="96">
        <f>INDEX('Day 2 Any Sights'!$Q$6:$S$106,Competitors!P49,2)</f>
        <v>0</v>
      </c>
      <c r="U25" s="96">
        <f>INDEX('Day 2 Any Sights'!$Q$6:$S$106,Competitors!P49,3)</f>
        <v>0</v>
      </c>
      <c r="V25" s="5"/>
      <c r="W25" s="96">
        <f>INDEX('Day 2 Any Sights'!$U$6:$Y$106,Competitors!P49,1)</f>
        <v>0</v>
      </c>
      <c r="X25" s="96">
        <f>INDEX('Day 2 Any Sights'!$U$6:$Y$1066,Competitors!P49,2)</f>
        <v>0</v>
      </c>
      <c r="Y25" s="96">
        <f>INDEX('Day 2 Any Sights'!$U$6:$Y$106,Competitors!P49,3)</f>
        <v>0</v>
      </c>
      <c r="Z25" s="96">
        <f>INDEX('Day 2 Any Sights'!$U$6:$Y$106,Competitors!P49,4)</f>
        <v>0</v>
      </c>
      <c r="AA25" s="96">
        <f>INDEX('Day 2 Any Sights'!$U$6:$Y$106,Competitors!P49,5)</f>
        <v>0</v>
      </c>
    </row>
    <row r="26" spans="1:27" ht="15" customHeight="1">
      <c r="A26" s="23"/>
      <c r="B26" s="7">
        <f>Competitors!C50</f>
        <v>120</v>
      </c>
      <c r="C26" s="7" t="str">
        <f>Competitors!D50</f>
        <v>Victoria Brown</v>
      </c>
      <c r="D26" s="7" t="str">
        <f>Competitors!E50</f>
        <v>Intermediate Jr</v>
      </c>
      <c r="E26" s="7" t="str">
        <f>Competitors!F50</f>
        <v>Expert</v>
      </c>
      <c r="F26" s="6"/>
      <c r="G26" s="30">
        <f>INDEX('Day 2 Any Sights'!$E$6:$G$106,Competitors!P50,1)</f>
        <v>200.013</v>
      </c>
      <c r="H26" s="30">
        <f>INDEX('Day 2 Any Sights'!$E$6:$G$106,Competitors!P50,2)</f>
        <v>198.011</v>
      </c>
      <c r="I26" s="30">
        <f>INDEX('Day 2 Any Sights'!$E$6:$G$106,Competitors!P50,3)</f>
        <v>398.024</v>
      </c>
      <c r="J26" s="5"/>
      <c r="K26" s="30">
        <f>INDEX('Day 2 Any Sights'!$I$6:$K$106,Competitors!P50,1)</f>
        <v>197.01</v>
      </c>
      <c r="L26" s="30">
        <f>INDEX('Day 2 Any Sights'!$I$6:$K$106,Competitors!P50,2)</f>
        <v>198.012</v>
      </c>
      <c r="M26" s="30">
        <f>INDEX('Day 2 Any Sights'!$I$6:$K$106,Competitors!P50,3)</f>
        <v>395.022</v>
      </c>
      <c r="N26" s="5"/>
      <c r="O26" s="30">
        <f>INDEX('Day 2 Any Sights'!$M$6:$O$106,Competitors!P50,1)</f>
        <v>200.014</v>
      </c>
      <c r="P26" s="30">
        <f>INDEX('Day 2 Any Sights'!$M$6:$O$106,Competitors!P50,2)</f>
        <v>196.01</v>
      </c>
      <c r="Q26" s="30">
        <f>INDEX('Day 2 Any Sights'!$M$6:$O$106,Competitors!P50,3)</f>
        <v>396.024</v>
      </c>
      <c r="R26" s="5"/>
      <c r="S26" s="30">
        <f>INDEX('Day 2 Any Sights'!$Q$6:$S$106,Competitors!P50,1)</f>
        <v>198.008</v>
      </c>
      <c r="T26" s="30">
        <f>INDEX('Day 2 Any Sights'!$Q$6:$S$106,Competitors!P50,2)</f>
        <v>199.014</v>
      </c>
      <c r="U26" s="30">
        <f>INDEX('Day 2 Any Sights'!$Q$6:$S$106,Competitors!P50,3)</f>
        <v>397.02200000000005</v>
      </c>
      <c r="V26" s="5"/>
      <c r="W26" s="30">
        <f>INDEX('Day 2 Any Sights'!$U$6:$Y$106,Competitors!P50,1)</f>
        <v>398.024</v>
      </c>
      <c r="X26" s="30">
        <f>INDEX('Day 2 Any Sights'!$U$6:$Y$1066,Competitors!P50,2)</f>
        <v>395.022</v>
      </c>
      <c r="Y26" s="30">
        <f>INDEX('Day 2 Any Sights'!$U$6:$Y$106,Competitors!P50,3)</f>
        <v>396.024</v>
      </c>
      <c r="Z26" s="30">
        <f>INDEX('Day 2 Any Sights'!$U$6:$Y$106,Competitors!P50,4)</f>
        <v>397.02200000000005</v>
      </c>
      <c r="AA26" s="30">
        <f>INDEX('Day 2 Any Sights'!$U$6:$Y$106,Competitors!P50,5)</f>
        <v>1586.092</v>
      </c>
    </row>
    <row r="27" spans="1:27" ht="15" customHeight="1">
      <c r="A27" s="24"/>
      <c r="B27" s="89">
        <f>Competitors!C51</f>
        <v>121</v>
      </c>
      <c r="C27" s="89" t="str">
        <f>Competitors!D51</f>
        <v>Ricky Freitas</v>
      </c>
      <c r="D27" s="89" t="str">
        <f>Competitors!E51</f>
        <v>Intermediate Jr</v>
      </c>
      <c r="E27" s="89" t="str">
        <f>Competitors!F51</f>
        <v>Sharpshooter</v>
      </c>
      <c r="F27" s="6"/>
      <c r="G27" s="96">
        <f>INDEX('Day 2 Any Sights'!$E$6:$G$106,Competitors!P51,1)</f>
        <v>195.01</v>
      </c>
      <c r="H27" s="96">
        <f>INDEX('Day 2 Any Sights'!$E$6:$G$106,Competitors!P51,2)</f>
        <v>198.01</v>
      </c>
      <c r="I27" s="96">
        <f>INDEX('Day 2 Any Sights'!$E$6:$G$106,Competitors!P51,3)</f>
        <v>393.02</v>
      </c>
      <c r="J27" s="5"/>
      <c r="K27" s="96">
        <f>INDEX('Day 2 Any Sights'!$I$6:$K$106,Competitors!P51,1)</f>
        <v>200.016</v>
      </c>
      <c r="L27" s="96">
        <f>INDEX('Day 2 Any Sights'!$I$6:$K$106,Competitors!P51,2)</f>
        <v>195.01</v>
      </c>
      <c r="M27" s="30">
        <f>INDEX('Day 2 Any Sights'!$I$6:$K$106,Competitors!P51,3)</f>
        <v>395.02599999999995</v>
      </c>
      <c r="N27" s="5"/>
      <c r="O27" s="96">
        <f>INDEX('Day 2 Any Sights'!$M$6:$O$106,Competitors!P51,1)</f>
        <v>194.008</v>
      </c>
      <c r="P27" s="96">
        <f>INDEX('Day 2 Any Sights'!$M$6:$O$106,Competitors!P51,2)</f>
        <v>193.009</v>
      </c>
      <c r="Q27" s="96">
        <f>INDEX('Day 2 Any Sights'!$M$6:$O$106,Competitors!P51,3)</f>
        <v>387.017</v>
      </c>
      <c r="R27" s="5"/>
      <c r="S27" s="96">
        <f>INDEX('Day 2 Any Sights'!$Q$6:$S$106,Competitors!P51,1)</f>
        <v>197.012</v>
      </c>
      <c r="T27" s="96">
        <f>INDEX('Day 2 Any Sights'!$Q$6:$S$106,Competitors!P51,2)</f>
        <v>198.006</v>
      </c>
      <c r="U27" s="96">
        <f>INDEX('Day 2 Any Sights'!$Q$6:$S$106,Competitors!P51,3)</f>
        <v>395.01800000000003</v>
      </c>
      <c r="V27" s="5"/>
      <c r="W27" s="96">
        <f>INDEX('Day 2 Any Sights'!$U$6:$Y$106,Competitors!P51,1)</f>
        <v>393.02</v>
      </c>
      <c r="X27" s="96">
        <f>INDEX('Day 2 Any Sights'!$U$6:$Y$1066,Competitors!P51,2)</f>
        <v>395.02599999999995</v>
      </c>
      <c r="Y27" s="96">
        <f>INDEX('Day 2 Any Sights'!$U$6:$Y$106,Competitors!P51,3)</f>
        <v>387.017</v>
      </c>
      <c r="Z27" s="96">
        <f>INDEX('Day 2 Any Sights'!$U$6:$Y$106,Competitors!P51,4)</f>
        <v>395.01800000000003</v>
      </c>
      <c r="AA27" s="96">
        <f>INDEX('Day 2 Any Sights'!$U$6:$Y$106,Competitors!P51,5)</f>
        <v>1570.081</v>
      </c>
    </row>
    <row r="28" spans="1:27" ht="15" customHeight="1">
      <c r="A28" s="23"/>
      <c r="B28" s="7">
        <f>Competitors!C52</f>
        <v>122</v>
      </c>
      <c r="C28" s="7" t="str">
        <f>Competitors!D52</f>
        <v>George Pantazelos</v>
      </c>
      <c r="D28" s="7" t="str">
        <f>Competitors!E52</f>
        <v>Open</v>
      </c>
      <c r="E28" s="7" t="str">
        <f>Competitors!F52</f>
        <v>Expert</v>
      </c>
      <c r="F28" s="6"/>
      <c r="G28" s="30">
        <f>INDEX('Day 2 Any Sights'!$E$6:$G$106,Competitors!P52,1)</f>
        <v>198.014</v>
      </c>
      <c r="H28" s="30">
        <f>INDEX('Day 2 Any Sights'!$E$6:$G$106,Competitors!P52,2)</f>
        <v>200.016</v>
      </c>
      <c r="I28" s="30">
        <f>INDEX('Day 2 Any Sights'!$E$6:$G$106,Competitors!P52,3)</f>
        <v>398.03</v>
      </c>
      <c r="J28" s="5"/>
      <c r="K28" s="30">
        <f>INDEX('Day 2 Any Sights'!$I$6:$K$106,Competitors!P52,1)</f>
        <v>199.017</v>
      </c>
      <c r="L28" s="30">
        <f>INDEX('Day 2 Any Sights'!$I$6:$K$106,Competitors!P52,2)</f>
        <v>198.009</v>
      </c>
      <c r="M28" s="30">
        <f>INDEX('Day 2 Any Sights'!$I$6:$K$106,Competitors!P52,3)</f>
        <v>397.02599999999995</v>
      </c>
      <c r="N28" s="5"/>
      <c r="O28" s="30">
        <f>INDEX('Day 2 Any Sights'!$M$6:$O$106,Competitors!P52,1)</f>
        <v>200.017</v>
      </c>
      <c r="P28" s="30">
        <f>INDEX('Day 2 Any Sights'!$M$6:$O$106,Competitors!P52,2)</f>
        <v>199.013</v>
      </c>
      <c r="Q28" s="30">
        <f>INDEX('Day 2 Any Sights'!$M$6:$O$106,Competitors!P52,3)</f>
        <v>399.03</v>
      </c>
      <c r="R28" s="5"/>
      <c r="S28" s="30">
        <f>INDEX('Day 2 Any Sights'!$Q$6:$S$106,Competitors!P52,1)</f>
        <v>199.016</v>
      </c>
      <c r="T28" s="30">
        <f>INDEX('Day 2 Any Sights'!$Q$6:$S$106,Competitors!P52,2)</f>
        <v>200.017</v>
      </c>
      <c r="U28" s="30">
        <f>INDEX('Day 2 Any Sights'!$Q$6:$S$106,Competitors!P52,3)</f>
        <v>399.033</v>
      </c>
      <c r="V28" s="5"/>
      <c r="W28" s="30">
        <f>INDEX('Day 2 Any Sights'!$U$6:$Y$106,Competitors!P52,1)</f>
        <v>398.03</v>
      </c>
      <c r="X28" s="30">
        <f>INDEX('Day 2 Any Sights'!$U$6:$Y$1066,Competitors!P52,2)</f>
        <v>397.02599999999995</v>
      </c>
      <c r="Y28" s="30">
        <f>INDEX('Day 2 Any Sights'!$U$6:$Y$106,Competitors!P52,3)</f>
        <v>399.03</v>
      </c>
      <c r="Z28" s="30">
        <f>INDEX('Day 2 Any Sights'!$U$6:$Y$106,Competitors!P52,4)</f>
        <v>399.033</v>
      </c>
      <c r="AA28" s="30">
        <f>INDEX('Day 2 Any Sights'!$U$6:$Y$106,Competitors!P52,5)</f>
        <v>1593.1189999999997</v>
      </c>
    </row>
    <row r="29" spans="1:27" ht="15" customHeight="1">
      <c r="A29" s="23"/>
      <c r="B29" s="89">
        <f>Competitors!C53</f>
        <v>123</v>
      </c>
      <c r="C29" s="89" t="str">
        <f>Competitors!D53</f>
        <v>Alex Zadrozny</v>
      </c>
      <c r="D29" s="89" t="str">
        <f>Competitors!E53</f>
        <v>Intermediate Jr</v>
      </c>
      <c r="E29" s="89" t="str">
        <f>Competitors!F53</f>
        <v>Expert</v>
      </c>
      <c r="F29" s="6"/>
      <c r="G29" s="96">
        <f>INDEX('Day 2 Any Sights'!$E$6:$G$106,Competitors!P53,1)</f>
        <v>0</v>
      </c>
      <c r="H29" s="96">
        <f>INDEX('Day 2 Any Sights'!$E$6:$G$106,Competitors!P53,2)</f>
        <v>0</v>
      </c>
      <c r="I29" s="96">
        <f>INDEX('Day 2 Any Sights'!$E$6:$G$106,Competitors!P53,3)</f>
        <v>0</v>
      </c>
      <c r="J29" s="5"/>
      <c r="K29" s="96">
        <f>INDEX('Day 2 Any Sights'!$I$6:$K$106,Competitors!P53,1)</f>
        <v>0</v>
      </c>
      <c r="L29" s="96">
        <f>INDEX('Day 2 Any Sights'!$I$6:$K$106,Competitors!P53,2)</f>
        <v>0</v>
      </c>
      <c r="M29" s="30">
        <f>INDEX('Day 2 Any Sights'!$I$6:$K$106,Competitors!P53,3)</f>
        <v>0</v>
      </c>
      <c r="N29" s="5"/>
      <c r="O29" s="96">
        <f>INDEX('Day 2 Any Sights'!$M$6:$O$106,Competitors!P53,1)</f>
        <v>0</v>
      </c>
      <c r="P29" s="96">
        <f>INDEX('Day 2 Any Sights'!$M$6:$O$106,Competitors!P53,2)</f>
        <v>0</v>
      </c>
      <c r="Q29" s="96">
        <f>INDEX('Day 2 Any Sights'!$M$6:$O$106,Competitors!P53,3)</f>
        <v>0</v>
      </c>
      <c r="R29" s="5"/>
      <c r="S29" s="96">
        <f>INDEX('Day 2 Any Sights'!$Q$6:$S$106,Competitors!P53,1)</f>
        <v>0</v>
      </c>
      <c r="T29" s="96">
        <f>INDEX('Day 2 Any Sights'!$Q$6:$S$106,Competitors!P53,2)</f>
        <v>0</v>
      </c>
      <c r="U29" s="96">
        <f>INDEX('Day 2 Any Sights'!$Q$6:$S$106,Competitors!P53,3)</f>
        <v>0</v>
      </c>
      <c r="V29" s="5"/>
      <c r="W29" s="96">
        <f>INDEX('Day 2 Any Sights'!$U$6:$Y$106,Competitors!P53,1)</f>
        <v>0</v>
      </c>
      <c r="X29" s="96">
        <f>INDEX('Day 2 Any Sights'!$U$6:$Y$1066,Competitors!P53,2)</f>
        <v>0</v>
      </c>
      <c r="Y29" s="96">
        <f>INDEX('Day 2 Any Sights'!$U$6:$Y$106,Competitors!P53,3)</f>
        <v>0</v>
      </c>
      <c r="Z29" s="96">
        <f>INDEX('Day 2 Any Sights'!$U$6:$Y$106,Competitors!P53,4)</f>
        <v>0</v>
      </c>
      <c r="AA29" s="96">
        <f>INDEX('Day 2 Any Sights'!$U$6:$Y$106,Competitors!P53,5)</f>
        <v>0</v>
      </c>
    </row>
    <row r="30" spans="1:27" ht="15" customHeight="1">
      <c r="A30" s="23"/>
      <c r="B30" s="7">
        <f>Competitors!C54</f>
        <v>124</v>
      </c>
      <c r="C30" s="7" t="str">
        <f>Competitors!D54</f>
        <v>Sarah MacLagan</v>
      </c>
      <c r="D30" s="7" t="str">
        <f>Competitors!E54</f>
        <v>Sub Junior</v>
      </c>
      <c r="E30" s="7" t="str">
        <f>Competitors!F54</f>
        <v>Marksman</v>
      </c>
      <c r="F30" s="6"/>
      <c r="G30" s="30">
        <f>INDEX('Day 2 Any Sights'!$E$6:$G$106,Competitors!P54,1)</f>
        <v>200.014</v>
      </c>
      <c r="H30" s="30">
        <f>INDEX('Day 2 Any Sights'!$E$6:$G$106,Competitors!P54,2)</f>
        <v>200.019</v>
      </c>
      <c r="I30" s="30">
        <f>INDEX('Day 2 Any Sights'!$E$6:$G$106,Competitors!P54,3)</f>
        <v>400.033</v>
      </c>
      <c r="J30" s="5"/>
      <c r="K30" s="30">
        <f>INDEX('Day 2 Any Sights'!$I$6:$K$106,Competitors!P54,1)</f>
        <v>199.014</v>
      </c>
      <c r="L30" s="30">
        <f>INDEX('Day 2 Any Sights'!$I$6:$K$106,Competitors!P54,2)</f>
        <v>197.011</v>
      </c>
      <c r="M30" s="30">
        <f>INDEX('Day 2 Any Sights'!$I$6:$K$106,Competitors!P54,3)</f>
        <v>396.025</v>
      </c>
      <c r="N30" s="5"/>
      <c r="O30" s="30">
        <f>INDEX('Day 2 Any Sights'!$M$6:$O$106,Competitors!P54,1)</f>
        <v>198.011</v>
      </c>
      <c r="P30" s="30">
        <f>INDEX('Day 2 Any Sights'!$M$6:$O$106,Competitors!P54,2)</f>
        <v>195.008</v>
      </c>
      <c r="Q30" s="30">
        <f>INDEX('Day 2 Any Sights'!$M$6:$O$106,Competitors!P54,3)</f>
        <v>393.019</v>
      </c>
      <c r="R30" s="5"/>
      <c r="S30" s="30">
        <f>INDEX('Day 2 Any Sights'!$Q$6:$S$106,Competitors!P54,1)</f>
        <v>198.008</v>
      </c>
      <c r="T30" s="30">
        <f>INDEX('Day 2 Any Sights'!$Q$6:$S$106,Competitors!P54,2)</f>
        <v>198.012</v>
      </c>
      <c r="U30" s="30">
        <f>INDEX('Day 2 Any Sights'!$Q$6:$S$106,Competitors!P54,3)</f>
        <v>396.02</v>
      </c>
      <c r="V30" s="5"/>
      <c r="W30" s="30">
        <f>INDEX('Day 2 Any Sights'!$U$6:$Y$106,Competitors!P54,1)</f>
        <v>400.033</v>
      </c>
      <c r="X30" s="30">
        <f>INDEX('Day 2 Any Sights'!$U$6:$Y$1066,Competitors!P54,2)</f>
        <v>396.025</v>
      </c>
      <c r="Y30" s="30">
        <f>INDEX('Day 2 Any Sights'!$U$6:$Y$106,Competitors!P54,3)</f>
        <v>393.019</v>
      </c>
      <c r="Z30" s="30">
        <f>INDEX('Day 2 Any Sights'!$U$6:$Y$106,Competitors!P54,4)</f>
        <v>396.02</v>
      </c>
      <c r="AA30" s="30">
        <f>INDEX('Day 2 Any Sights'!$U$6:$Y$106,Competitors!P54,5)</f>
        <v>1585.097</v>
      </c>
    </row>
    <row r="31" spans="1:27" ht="15" customHeight="1">
      <c r="A31" s="23"/>
      <c r="B31" s="89">
        <f>Competitors!C55</f>
        <v>125</v>
      </c>
      <c r="C31" s="89" t="str">
        <f>Competitors!D55</f>
        <v>Aaron Roux</v>
      </c>
      <c r="D31" s="89" t="str">
        <f>Competitors!E55</f>
        <v>Intermediate Jr</v>
      </c>
      <c r="E31" s="89" t="str">
        <f>Competitors!F55</f>
        <v>Sharpshooter</v>
      </c>
      <c r="F31" s="6"/>
      <c r="G31" s="96">
        <f>INDEX('Day 2 Any Sights'!$E$6:$G$106,Competitors!P55,1)</f>
        <v>197.01</v>
      </c>
      <c r="H31" s="96">
        <f>INDEX('Day 2 Any Sights'!$E$6:$G$106,Competitors!P55,2)</f>
        <v>196.009</v>
      </c>
      <c r="I31" s="96">
        <f>INDEX('Day 2 Any Sights'!$E$6:$G$106,Competitors!P55,3)</f>
        <v>393.019</v>
      </c>
      <c r="J31" s="5"/>
      <c r="K31" s="96">
        <f>INDEX('Day 2 Any Sights'!$I$6:$K$106,Competitors!P55,1)</f>
        <v>196.009</v>
      </c>
      <c r="L31" s="96">
        <f>INDEX('Day 2 Any Sights'!$I$6:$K$106,Competitors!P55,2)</f>
        <v>197.007</v>
      </c>
      <c r="M31" s="30">
        <f>INDEX('Day 2 Any Sights'!$I$6:$K$106,Competitors!P55,3)</f>
        <v>393.01599999999996</v>
      </c>
      <c r="N31" s="5"/>
      <c r="O31" s="96">
        <f>INDEX('Day 2 Any Sights'!$M$6:$O$106,Competitors!P55,1)</f>
        <v>198.006</v>
      </c>
      <c r="P31" s="96">
        <f>INDEX('Day 2 Any Sights'!$M$6:$O$106,Competitors!P55,2)</f>
        <v>199.008</v>
      </c>
      <c r="Q31" s="96">
        <f>INDEX('Day 2 Any Sights'!$M$6:$O$106,Competitors!P55,3)</f>
        <v>397.014</v>
      </c>
      <c r="R31" s="5"/>
      <c r="S31" s="96">
        <f>INDEX('Day 2 Any Sights'!$Q$6:$S$106,Competitors!P55,1)</f>
        <v>199.009</v>
      </c>
      <c r="T31" s="96">
        <f>INDEX('Day 2 Any Sights'!$Q$6:$S$106,Competitors!P55,2)</f>
        <v>196.006</v>
      </c>
      <c r="U31" s="96">
        <f>INDEX('Day 2 Any Sights'!$Q$6:$S$106,Competitors!P55,3)</f>
        <v>395.015</v>
      </c>
      <c r="V31" s="5"/>
      <c r="W31" s="96">
        <f>INDEX('Day 2 Any Sights'!$U$6:$Y$106,Competitors!P55,1)</f>
        <v>393.019</v>
      </c>
      <c r="X31" s="96">
        <f>INDEX('Day 2 Any Sights'!$U$6:$Y$1066,Competitors!P55,2)</f>
        <v>393.01599999999996</v>
      </c>
      <c r="Y31" s="96">
        <f>INDEX('Day 2 Any Sights'!$U$6:$Y$106,Competitors!P55,3)</f>
        <v>397.014</v>
      </c>
      <c r="Z31" s="96">
        <f>INDEX('Day 2 Any Sights'!$U$6:$Y$106,Competitors!P55,4)</f>
        <v>395.015</v>
      </c>
      <c r="AA31" s="96">
        <f>INDEX('Day 2 Any Sights'!$U$6:$Y$106,Competitors!P55,5)</f>
        <v>1578.0639999999999</v>
      </c>
    </row>
    <row r="32" spans="1:27" ht="15" customHeight="1">
      <c r="A32" s="23"/>
      <c r="B32" s="7">
        <f>Competitors!C56</f>
        <v>126</v>
      </c>
      <c r="C32" s="7" t="str">
        <f>Competitors!D56</f>
        <v>Alex Young</v>
      </c>
      <c r="D32" s="7" t="str">
        <f>Competitors!E56</f>
        <v>Intermediate Jr</v>
      </c>
      <c r="E32" s="7" t="str">
        <f>Competitors!F56</f>
        <v>Sharpshooter</v>
      </c>
      <c r="F32" s="6"/>
      <c r="G32" s="30">
        <f>INDEX('Day 2 Any Sights'!$E$6:$G$106,Competitors!P56,1)</f>
        <v>198.01</v>
      </c>
      <c r="H32" s="30">
        <f>INDEX('Day 2 Any Sights'!$E$6:$G$106,Competitors!P56,2)</f>
        <v>200.008</v>
      </c>
      <c r="I32" s="30">
        <f>INDEX('Day 2 Any Sights'!$E$6:$G$106,Competitors!P56,3)</f>
        <v>398.01800000000003</v>
      </c>
      <c r="J32" s="5"/>
      <c r="K32" s="30">
        <f>INDEX('Day 2 Any Sights'!$I$6:$K$106,Competitors!P56,1)</f>
        <v>196.01</v>
      </c>
      <c r="L32" s="30">
        <f>INDEX('Day 2 Any Sights'!$I$6:$K$106,Competitors!P56,2)</f>
        <v>195.007</v>
      </c>
      <c r="M32" s="30">
        <f>INDEX('Day 2 Any Sights'!$I$6:$K$106,Competitors!P56,3)</f>
        <v>391.017</v>
      </c>
      <c r="N32" s="5"/>
      <c r="O32" s="30">
        <f>INDEX('Day 2 Any Sights'!$M$6:$O$106,Competitors!P56,1)</f>
        <v>199.007</v>
      </c>
      <c r="P32" s="30">
        <f>INDEX('Day 2 Any Sights'!$M$6:$O$106,Competitors!P56,2)</f>
        <v>196.008</v>
      </c>
      <c r="Q32" s="30">
        <f>INDEX('Day 2 Any Sights'!$M$6:$O$106,Competitors!P56,3)</f>
        <v>395.015</v>
      </c>
      <c r="R32" s="5"/>
      <c r="S32" s="30">
        <f>INDEX('Day 2 Any Sights'!$Q$6:$S$106,Competitors!P56,1)</f>
        <v>198.011</v>
      </c>
      <c r="T32" s="30">
        <f>INDEX('Day 2 Any Sights'!$Q$6:$S$106,Competitors!P56,2)</f>
        <v>196.009</v>
      </c>
      <c r="U32" s="30">
        <f>INDEX('Day 2 Any Sights'!$Q$6:$S$106,Competitors!P56,3)</f>
        <v>394.02</v>
      </c>
      <c r="V32" s="5"/>
      <c r="W32" s="30">
        <f>INDEX('Day 2 Any Sights'!$U$6:$Y$106,Competitors!P56,1)</f>
        <v>398.01800000000003</v>
      </c>
      <c r="X32" s="30">
        <f>INDEX('Day 2 Any Sights'!$U$6:$Y$1066,Competitors!P56,2)</f>
        <v>391.017</v>
      </c>
      <c r="Y32" s="30">
        <f>INDEX('Day 2 Any Sights'!$U$6:$Y$106,Competitors!P56,3)</f>
        <v>395.015</v>
      </c>
      <c r="Z32" s="30">
        <f>INDEX('Day 2 Any Sights'!$U$6:$Y$106,Competitors!P56,4)</f>
        <v>394.02</v>
      </c>
      <c r="AA32" s="30">
        <f>INDEX('Day 2 Any Sights'!$U$6:$Y$106,Competitors!P56,5)</f>
        <v>1578.0700000000002</v>
      </c>
    </row>
    <row r="33" spans="1:27" ht="15" customHeight="1">
      <c r="A33" s="23"/>
      <c r="B33" s="89">
        <f>Competitors!C57</f>
        <v>127</v>
      </c>
      <c r="C33" s="89" t="str">
        <f>Competitors!D57</f>
        <v>Brad Driscoll</v>
      </c>
      <c r="D33" s="89" t="str">
        <f>Competitors!E57</f>
        <v>Intermediate Jr</v>
      </c>
      <c r="E33" s="89" t="str">
        <f>Competitors!F57</f>
        <v>Expert</v>
      </c>
      <c r="F33" s="6"/>
      <c r="G33" s="96">
        <f>INDEX('Day 2 Any Sights'!$E$6:$G$106,Competitors!P57,1)</f>
        <v>199.012</v>
      </c>
      <c r="H33" s="96">
        <f>INDEX('Day 2 Any Sights'!$E$6:$G$106,Competitors!P57,2)</f>
        <v>199.01</v>
      </c>
      <c r="I33" s="96">
        <f>INDEX('Day 2 Any Sights'!$E$6:$G$106,Competitors!P57,3)</f>
        <v>398.022</v>
      </c>
      <c r="J33" s="5"/>
      <c r="K33" s="96">
        <f>INDEX('Day 2 Any Sights'!$I$6:$K$106,Competitors!P57,1)</f>
        <v>199.014</v>
      </c>
      <c r="L33" s="96">
        <f>INDEX('Day 2 Any Sights'!$I$6:$K$106,Competitors!P57,2)</f>
        <v>199.012</v>
      </c>
      <c r="M33" s="30">
        <f>INDEX('Day 2 Any Sights'!$I$6:$K$106,Competitors!P57,3)</f>
        <v>398.026</v>
      </c>
      <c r="N33" s="5"/>
      <c r="O33" s="96">
        <f>INDEX('Day 2 Any Sights'!$M$6:$O$106,Competitors!P57,1)</f>
        <v>200.015</v>
      </c>
      <c r="P33" s="96">
        <f>INDEX('Day 2 Any Sights'!$M$6:$O$106,Competitors!P57,2)</f>
        <v>199.013</v>
      </c>
      <c r="Q33" s="96">
        <f>INDEX('Day 2 Any Sights'!$M$6:$O$106,Competitors!P57,3)</f>
        <v>399.028</v>
      </c>
      <c r="R33" s="5"/>
      <c r="S33" s="96">
        <f>INDEX('Day 2 Any Sights'!$Q$6:$S$106,Competitors!P57,1)</f>
        <v>199.012</v>
      </c>
      <c r="T33" s="96">
        <f>INDEX('Day 2 Any Sights'!$Q$6:$S$106,Competitors!P57,2)</f>
        <v>197.011</v>
      </c>
      <c r="U33" s="96">
        <f>INDEX('Day 2 Any Sights'!$Q$6:$S$106,Competitors!P57,3)</f>
        <v>396.023</v>
      </c>
      <c r="V33" s="5"/>
      <c r="W33" s="96">
        <f>INDEX('Day 2 Any Sights'!$U$6:$Y$106,Competitors!P57,1)</f>
        <v>398.022</v>
      </c>
      <c r="X33" s="96">
        <f>INDEX('Day 2 Any Sights'!$U$6:$Y$1066,Competitors!P57,2)</f>
        <v>398.026</v>
      </c>
      <c r="Y33" s="96">
        <f>INDEX('Day 2 Any Sights'!$U$6:$Y$106,Competitors!P57,3)</f>
        <v>399.028</v>
      </c>
      <c r="Z33" s="96">
        <f>INDEX('Day 2 Any Sights'!$U$6:$Y$106,Competitors!P57,4)</f>
        <v>396.023</v>
      </c>
      <c r="AA33" s="96">
        <f>INDEX('Day 2 Any Sights'!$U$6:$Y$106,Competitors!P57,5)</f>
        <v>1591.0990000000002</v>
      </c>
    </row>
    <row r="34" spans="1:27" ht="15" customHeight="1">
      <c r="A34" s="23"/>
      <c r="B34" s="7">
        <f>Competitors!C58</f>
        <v>128</v>
      </c>
      <c r="C34" s="7" t="str">
        <f>Competitors!D58</f>
        <v>Adam Auclair</v>
      </c>
      <c r="D34" s="7" t="str">
        <f>Competitors!E58</f>
        <v>Junior</v>
      </c>
      <c r="E34" s="7" t="str">
        <f>Competitors!F58</f>
        <v>Expert</v>
      </c>
      <c r="F34" s="6"/>
      <c r="G34" s="30">
        <f>INDEX('Day 2 Any Sights'!$E$6:$G$106,Competitors!P58,1)</f>
        <v>200.015</v>
      </c>
      <c r="H34" s="30">
        <f>INDEX('Day 2 Any Sights'!$E$6:$G$106,Competitors!P58,2)</f>
        <v>200.016</v>
      </c>
      <c r="I34" s="30">
        <f>INDEX('Day 2 Any Sights'!$E$6:$G$106,Competitors!P58,3)</f>
        <v>400.03099999999995</v>
      </c>
      <c r="J34" s="5"/>
      <c r="K34" s="30">
        <f>INDEX('Day 2 Any Sights'!$I$6:$K$106,Competitors!P58,1)</f>
        <v>200.018</v>
      </c>
      <c r="L34" s="30">
        <f>INDEX('Day 2 Any Sights'!$I$6:$K$106,Competitors!P58,2)</f>
        <v>199.014</v>
      </c>
      <c r="M34" s="30">
        <f>INDEX('Day 2 Any Sights'!$I$6:$K$106,Competitors!P58,3)</f>
        <v>399.03200000000004</v>
      </c>
      <c r="N34" s="5"/>
      <c r="O34" s="30">
        <f>INDEX('Day 2 Any Sights'!$M$6:$O$106,Competitors!P58,1)</f>
        <v>200.018</v>
      </c>
      <c r="P34" s="30">
        <f>INDEX('Day 2 Any Sights'!$M$6:$O$106,Competitors!P58,2)</f>
        <v>197.012</v>
      </c>
      <c r="Q34" s="30">
        <f>INDEX('Day 2 Any Sights'!$M$6:$O$106,Competitors!P58,3)</f>
        <v>397.03</v>
      </c>
      <c r="R34" s="5"/>
      <c r="S34" s="30">
        <f>INDEX('Day 2 Any Sights'!$Q$6:$S$106,Competitors!P58,1)</f>
        <v>199.013</v>
      </c>
      <c r="T34" s="30">
        <f>INDEX('Day 2 Any Sights'!$Q$6:$S$106,Competitors!P58,2)</f>
        <v>199.014</v>
      </c>
      <c r="U34" s="30">
        <f>INDEX('Day 2 Any Sights'!$Q$6:$S$106,Competitors!P58,3)</f>
        <v>398.02700000000004</v>
      </c>
      <c r="V34" s="5"/>
      <c r="W34" s="30">
        <f>INDEX('Day 2 Any Sights'!$U$6:$Y$106,Competitors!P58,1)</f>
        <v>400.03099999999995</v>
      </c>
      <c r="X34" s="30">
        <f>INDEX('Day 2 Any Sights'!$U$6:$Y$1066,Competitors!P58,2)</f>
        <v>399.03200000000004</v>
      </c>
      <c r="Y34" s="30">
        <f>INDEX('Day 2 Any Sights'!$U$6:$Y$106,Competitors!P58,3)</f>
        <v>397.03</v>
      </c>
      <c r="Z34" s="30">
        <f>INDEX('Day 2 Any Sights'!$U$6:$Y$106,Competitors!P58,4)</f>
        <v>398.02700000000004</v>
      </c>
      <c r="AA34" s="30">
        <f>INDEX('Day 2 Any Sights'!$U$6:$Y$106,Competitors!P58,5)</f>
        <v>1594.12</v>
      </c>
    </row>
    <row r="35" spans="1:27" ht="15" customHeight="1">
      <c r="A35" s="23"/>
      <c r="B35" s="89">
        <f>Competitors!C59</f>
        <v>129</v>
      </c>
      <c r="C35" s="89" t="str">
        <f>Competitors!D59</f>
        <v>David Hennessey</v>
      </c>
      <c r="D35" s="89" t="str">
        <f>Competitors!E59</f>
        <v>Intermediate Jr</v>
      </c>
      <c r="E35" s="89" t="str">
        <f>Competitors!F59</f>
        <v>Sharpshooter</v>
      </c>
      <c r="F35" s="6"/>
      <c r="G35" s="96">
        <f>INDEX('Day 2 Any Sights'!$E$6:$G$106,Competitors!P59,1)</f>
        <v>200.017</v>
      </c>
      <c r="H35" s="96">
        <f>INDEX('Day 2 Any Sights'!$E$6:$G$106,Competitors!P59,2)</f>
        <v>199.012</v>
      </c>
      <c r="I35" s="96">
        <f>INDEX('Day 2 Any Sights'!$E$6:$G$106,Competitors!P59,3)</f>
        <v>399.029</v>
      </c>
      <c r="J35" s="5"/>
      <c r="K35" s="96">
        <f>INDEX('Day 2 Any Sights'!$I$6:$K$106,Competitors!P59,1)</f>
        <v>200.017</v>
      </c>
      <c r="L35" s="96">
        <f>INDEX('Day 2 Any Sights'!$I$6:$K$106,Competitors!P59,2)</f>
        <v>199.017</v>
      </c>
      <c r="M35" s="30">
        <f>INDEX('Day 2 Any Sights'!$I$6:$K$106,Competitors!P59,3)</f>
        <v>399.034</v>
      </c>
      <c r="N35" s="5"/>
      <c r="O35" s="96">
        <f>INDEX('Day 2 Any Sights'!$M$6:$O$106,Competitors!P59,1)</f>
        <v>200.012</v>
      </c>
      <c r="P35" s="96">
        <f>INDEX('Day 2 Any Sights'!$M$6:$O$106,Competitors!P59,2)</f>
        <v>188.012</v>
      </c>
      <c r="Q35" s="96">
        <f>INDEX('Day 2 Any Sights'!$M$6:$O$106,Competitors!P59,3)</f>
        <v>388.024</v>
      </c>
      <c r="R35" s="5"/>
      <c r="S35" s="96">
        <f>INDEX('Day 2 Any Sights'!$Q$6:$S$106,Competitors!P59,1)</f>
        <v>198.014</v>
      </c>
      <c r="T35" s="96">
        <f>INDEX('Day 2 Any Sights'!$Q$6:$S$106,Competitors!P59,2)</f>
        <v>200.016</v>
      </c>
      <c r="U35" s="96">
        <f>INDEX('Day 2 Any Sights'!$Q$6:$S$106,Competitors!P59,3)</f>
        <v>398.03</v>
      </c>
      <c r="V35" s="5"/>
      <c r="W35" s="96">
        <f>INDEX('Day 2 Any Sights'!$U$6:$Y$106,Competitors!P59,1)</f>
        <v>399.029</v>
      </c>
      <c r="X35" s="96">
        <f>INDEX('Day 2 Any Sights'!$U$6:$Y$1066,Competitors!P59,2)</f>
        <v>399.034</v>
      </c>
      <c r="Y35" s="96">
        <f>INDEX('Day 2 Any Sights'!$U$6:$Y$106,Competitors!P59,3)</f>
        <v>388.024</v>
      </c>
      <c r="Z35" s="96">
        <f>INDEX('Day 2 Any Sights'!$U$6:$Y$106,Competitors!P59,4)</f>
        <v>398.03</v>
      </c>
      <c r="AA35" s="96">
        <f>INDEX('Day 2 Any Sights'!$U$6:$Y$106,Competitors!P59,5)</f>
        <v>1584.117</v>
      </c>
    </row>
    <row r="36" spans="1:27" ht="15" customHeight="1">
      <c r="A36" s="23"/>
      <c r="B36" s="7">
        <f>Competitors!C60</f>
        <v>130</v>
      </c>
      <c r="C36" s="7" t="str">
        <f>Competitors!D60</f>
        <v>Ed Hennessey</v>
      </c>
      <c r="D36" s="7" t="str">
        <f>Competitors!E60</f>
        <v>Open</v>
      </c>
      <c r="E36" s="7" t="str">
        <f>Competitors!F60</f>
        <v>Marksman</v>
      </c>
      <c r="F36" s="6"/>
      <c r="G36" s="30">
        <f>INDEX('Day 2 Any Sights'!$E$6:$G$106,Competitors!P60,1)</f>
        <v>181</v>
      </c>
      <c r="H36" s="30">
        <f>INDEX('Day 2 Any Sights'!$E$6:$G$106,Competitors!P60,2)</f>
        <v>189.004</v>
      </c>
      <c r="I36" s="30">
        <f>INDEX('Day 2 Any Sights'!$E$6:$G$106,Competitors!P60,3)</f>
        <v>370.004</v>
      </c>
      <c r="J36" s="5"/>
      <c r="K36" s="30">
        <f>INDEX('Day 2 Any Sights'!$I$6:$K$106,Competitors!P60,1)</f>
        <v>188.005</v>
      </c>
      <c r="L36" s="30">
        <f>INDEX('Day 2 Any Sights'!$I$6:$K$106,Competitors!P60,2)</f>
        <v>183.004</v>
      </c>
      <c r="M36" s="30">
        <f>INDEX('Day 2 Any Sights'!$I$6:$K$106,Competitors!P60,3)</f>
        <v>371.009</v>
      </c>
      <c r="N36" s="5"/>
      <c r="O36" s="30">
        <f>INDEX('Day 2 Any Sights'!$M$6:$O$106,Competitors!P60,1)</f>
        <v>192.004</v>
      </c>
      <c r="P36" s="30">
        <f>INDEX('Day 2 Any Sights'!$M$6:$O$106,Competitors!P60,2)</f>
        <v>184.004</v>
      </c>
      <c r="Q36" s="30">
        <f>INDEX('Day 2 Any Sights'!$M$6:$O$106,Competitors!P60,3)</f>
        <v>376.008</v>
      </c>
      <c r="R36" s="5"/>
      <c r="S36" s="30">
        <f>INDEX('Day 2 Any Sights'!$Q$6:$S$106,Competitors!P60,1)</f>
        <v>183.002</v>
      </c>
      <c r="T36" s="30">
        <f>INDEX('Day 2 Any Sights'!$Q$6:$S$106,Competitors!P60,2)</f>
        <v>186.003</v>
      </c>
      <c r="U36" s="30">
        <f>INDEX('Day 2 Any Sights'!$Q$6:$S$106,Competitors!P60,3)</f>
        <v>369.005</v>
      </c>
      <c r="V36" s="5"/>
      <c r="W36" s="30">
        <f>INDEX('Day 2 Any Sights'!$U$6:$Y$106,Competitors!P60,1)</f>
        <v>370.004</v>
      </c>
      <c r="X36" s="30">
        <f>INDEX('Day 2 Any Sights'!$U$6:$Y$1066,Competitors!P60,2)</f>
        <v>371.009</v>
      </c>
      <c r="Y36" s="30">
        <f>INDEX('Day 2 Any Sights'!$U$6:$Y$106,Competitors!P60,3)</f>
        <v>376.008</v>
      </c>
      <c r="Z36" s="30">
        <f>INDEX('Day 2 Any Sights'!$U$6:$Y$106,Competitors!P60,4)</f>
        <v>369.005</v>
      </c>
      <c r="AA36" s="30">
        <f>INDEX('Day 2 Any Sights'!$U$6:$Y$106,Competitors!P60,5)</f>
        <v>1486.0259999999998</v>
      </c>
    </row>
    <row r="37" spans="1:27" ht="13.5" customHeight="1">
      <c r="A37" s="23"/>
      <c r="B37" s="89">
        <f>Competitors!C61</f>
        <v>131</v>
      </c>
      <c r="C37" s="89" t="str">
        <f>Competitors!D61</f>
        <v>Stephen Roby</v>
      </c>
      <c r="D37" s="89" t="str">
        <f>Competitors!E61</f>
        <v>Open</v>
      </c>
      <c r="E37" s="89" t="str">
        <f>Competitors!F61</f>
        <v>Sharpshooter</v>
      </c>
      <c r="F37" s="6"/>
      <c r="G37" s="96">
        <f>INDEX('Day 2 Any Sights'!$E$6:$G$106,Competitors!P61,1)</f>
        <v>200.009</v>
      </c>
      <c r="H37" s="96">
        <f>INDEX('Day 2 Any Sights'!$E$6:$G$106,Competitors!P61,2)</f>
        <v>200.012</v>
      </c>
      <c r="I37" s="96">
        <f>INDEX('Day 2 Any Sights'!$E$6:$G$106,Competitors!P61,3)</f>
        <v>400.02099999999996</v>
      </c>
      <c r="J37" s="5"/>
      <c r="K37" s="96">
        <f>INDEX('Day 2 Any Sights'!$I$6:$K$106,Competitors!P61,1)</f>
        <v>198.013</v>
      </c>
      <c r="L37" s="96">
        <f>INDEX('Day 2 Any Sights'!$I$6:$K$106,Competitors!P61,2)</f>
        <v>197.008</v>
      </c>
      <c r="M37" s="30">
        <f>INDEX('Day 2 Any Sights'!$I$6:$K$106,Competitors!P61,3)</f>
        <v>395.021</v>
      </c>
      <c r="N37" s="5"/>
      <c r="O37" s="96">
        <f>INDEX('Day 2 Any Sights'!$M$6:$O$106,Competitors!P61,1)</f>
        <v>199.01</v>
      </c>
      <c r="P37" s="96">
        <f>INDEX('Day 2 Any Sights'!$M$6:$O$106,Competitors!P61,2)</f>
        <v>199.013</v>
      </c>
      <c r="Q37" s="96">
        <f>INDEX('Day 2 Any Sights'!$M$6:$O$106,Competitors!P61,3)</f>
        <v>398.023</v>
      </c>
      <c r="R37" s="5"/>
      <c r="S37" s="96">
        <f>INDEX('Day 2 Any Sights'!$Q$6:$S$106,Competitors!P61,1)</f>
        <v>198.012</v>
      </c>
      <c r="T37" s="96">
        <f>INDEX('Day 2 Any Sights'!$Q$6:$S$106,Competitors!P61,2)</f>
        <v>198.014</v>
      </c>
      <c r="U37" s="96">
        <f>INDEX('Day 2 Any Sights'!$Q$6:$S$106,Competitors!P61,3)</f>
        <v>396.026</v>
      </c>
      <c r="V37" s="5"/>
      <c r="W37" s="96">
        <f>INDEX('Day 2 Any Sights'!$U$6:$Y$106,Competitors!P61,1)</f>
        <v>400.02099999999996</v>
      </c>
      <c r="X37" s="96">
        <f>INDEX('Day 2 Any Sights'!$U$6:$Y$1066,Competitors!P61,2)</f>
        <v>395.021</v>
      </c>
      <c r="Y37" s="96">
        <f>INDEX('Day 2 Any Sights'!$U$6:$Y$106,Competitors!P61,3)</f>
        <v>398.023</v>
      </c>
      <c r="Z37" s="96">
        <f>INDEX('Day 2 Any Sights'!$U$6:$Y$106,Competitors!P61,4)</f>
        <v>396.026</v>
      </c>
      <c r="AA37" s="96">
        <f>INDEX('Day 2 Any Sights'!$U$6:$Y$106,Competitors!P61,5)</f>
        <v>1589.0910000000001</v>
      </c>
    </row>
    <row r="38" spans="1:27" ht="15" customHeight="1">
      <c r="A38" s="23"/>
      <c r="B38" s="7">
        <f>Competitors!C62</f>
        <v>132</v>
      </c>
      <c r="C38" s="7" t="str">
        <f>Competitors!D62</f>
        <v>Thomas Kraft</v>
      </c>
      <c r="D38" s="7" t="str">
        <f>Competitors!E62</f>
        <v>Open</v>
      </c>
      <c r="E38" s="7" t="str">
        <f>Competitors!F62</f>
        <v>Marksman</v>
      </c>
      <c r="F38" s="6"/>
      <c r="G38" s="30">
        <f>INDEX('Day 2 Any Sights'!$E$6:$G$106,Competitors!P62,1)</f>
        <v>198.012</v>
      </c>
      <c r="H38" s="30">
        <f>INDEX('Day 2 Any Sights'!$E$6:$G$106,Competitors!P62,2)</f>
        <v>200.016</v>
      </c>
      <c r="I38" s="30">
        <f>INDEX('Day 2 Any Sights'!$E$6:$G$106,Competitors!P62,3)</f>
        <v>398.028</v>
      </c>
      <c r="J38" s="5"/>
      <c r="K38" s="30">
        <f>INDEX('Day 2 Any Sights'!$I$6:$K$106,Competitors!P62,1)</f>
        <v>200.013</v>
      </c>
      <c r="L38" s="30">
        <f>INDEX('Day 2 Any Sights'!$I$6:$K$106,Competitors!P62,2)</f>
        <v>200.013</v>
      </c>
      <c r="M38" s="30">
        <f>INDEX('Day 2 Any Sights'!$I$6:$K$106,Competitors!P62,3)</f>
        <v>400.026</v>
      </c>
      <c r="N38" s="5"/>
      <c r="O38" s="30">
        <f>INDEX('Day 2 Any Sights'!$M$6:$O$106,Competitors!P62,1)</f>
        <v>200.018</v>
      </c>
      <c r="P38" s="30">
        <f>INDEX('Day 2 Any Sights'!$M$6:$O$106,Competitors!P62,2)</f>
        <v>198.009</v>
      </c>
      <c r="Q38" s="30">
        <f>INDEX('Day 2 Any Sights'!$M$6:$O$106,Competitors!P62,3)</f>
        <v>398.027</v>
      </c>
      <c r="R38" s="5"/>
      <c r="S38" s="30">
        <f>INDEX('Day 2 Any Sights'!$Q$6:$S$106,Competitors!P62,1)</f>
        <v>200.009</v>
      </c>
      <c r="T38" s="30">
        <f>INDEX('Day 2 Any Sights'!$Q$6:$S$106,Competitors!P62,2)</f>
        <v>200.013</v>
      </c>
      <c r="U38" s="30">
        <f>INDEX('Day 2 Any Sights'!$Q$6:$S$106,Competitors!P62,3)</f>
        <v>400.022</v>
      </c>
      <c r="V38" s="5"/>
      <c r="W38" s="30">
        <f>INDEX('Day 2 Any Sights'!$U$6:$Y$106,Competitors!P62,1)</f>
        <v>398.028</v>
      </c>
      <c r="X38" s="30">
        <f>INDEX('Day 2 Any Sights'!$U$6:$Y$1066,Competitors!P62,2)</f>
        <v>400.026</v>
      </c>
      <c r="Y38" s="30">
        <f>INDEX('Day 2 Any Sights'!$U$6:$Y$106,Competitors!P62,3)</f>
        <v>398.027</v>
      </c>
      <c r="Z38" s="30">
        <f>INDEX('Day 2 Any Sights'!$U$6:$Y$106,Competitors!P62,4)</f>
        <v>400.022</v>
      </c>
      <c r="AA38" s="30">
        <f>INDEX('Day 2 Any Sights'!$U$6:$Y$106,Competitors!P62,5)</f>
        <v>1596.103</v>
      </c>
    </row>
    <row r="39" spans="1:27" ht="15" customHeight="1">
      <c r="A39" s="24"/>
      <c r="B39" s="89">
        <f>Competitors!C63</f>
        <v>133</v>
      </c>
      <c r="C39" s="89" t="str">
        <f>Competitors!D63</f>
        <v>Tim Kraft</v>
      </c>
      <c r="D39" s="89" t="str">
        <f>Competitors!E63</f>
        <v>Sub Junior</v>
      </c>
      <c r="E39" s="89" t="str">
        <f>Competitors!F63</f>
        <v>Marksman</v>
      </c>
      <c r="F39" s="6"/>
      <c r="G39" s="96">
        <f>INDEX('Day 2 Any Sights'!$E$6:$G$106,Competitors!P63,1)</f>
        <v>199.011</v>
      </c>
      <c r="H39" s="96">
        <f>INDEX('Day 2 Any Sights'!$E$6:$G$106,Competitors!P63,2)</f>
        <v>195.008</v>
      </c>
      <c r="I39" s="96">
        <f>INDEX('Day 2 Any Sights'!$E$6:$G$106,Competitors!P63,3)</f>
        <v>394.019</v>
      </c>
      <c r="J39" s="5"/>
      <c r="K39" s="96">
        <f>INDEX('Day 2 Any Sights'!$I$6:$K$106,Competitors!P63,1)</f>
        <v>190.003</v>
      </c>
      <c r="L39" s="96">
        <f>INDEX('Day 2 Any Sights'!$I$6:$K$106,Competitors!P63,2)</f>
        <v>195.011</v>
      </c>
      <c r="M39" s="30">
        <f>INDEX('Day 2 Any Sights'!$I$6:$K$106,Competitors!P63,3)</f>
        <v>385.014</v>
      </c>
      <c r="N39" s="5"/>
      <c r="O39" s="96">
        <f>INDEX('Day 2 Any Sights'!$M$6:$O$106,Competitors!P63,1)</f>
        <v>198.012</v>
      </c>
      <c r="P39" s="96">
        <f>INDEX('Day 2 Any Sights'!$M$6:$O$106,Competitors!P63,2)</f>
        <v>196.007</v>
      </c>
      <c r="Q39" s="96">
        <f>INDEX('Day 2 Any Sights'!$M$6:$O$106,Competitors!P63,3)</f>
        <v>394.019</v>
      </c>
      <c r="R39" s="5"/>
      <c r="S39" s="96">
        <f>INDEX('Day 2 Any Sights'!$Q$6:$S$106,Competitors!P63,1)</f>
        <v>197.009</v>
      </c>
      <c r="T39" s="96">
        <f>INDEX('Day 2 Any Sights'!$Q$6:$S$106,Competitors!P63,2)</f>
        <v>197.01</v>
      </c>
      <c r="U39" s="96">
        <f>INDEX('Day 2 Any Sights'!$Q$6:$S$106,Competitors!P63,3)</f>
        <v>394.019</v>
      </c>
      <c r="V39" s="5"/>
      <c r="W39" s="96">
        <f>INDEX('Day 2 Any Sights'!$U$6:$Y$106,Competitors!P63,1)</f>
        <v>394.019</v>
      </c>
      <c r="X39" s="96">
        <f>INDEX('Day 2 Any Sights'!$U$6:$Y$1066,Competitors!P63,2)</f>
        <v>385.014</v>
      </c>
      <c r="Y39" s="96">
        <f>INDEX('Day 2 Any Sights'!$U$6:$Y$106,Competitors!P63,3)</f>
        <v>394.019</v>
      </c>
      <c r="Z39" s="96">
        <f>INDEX('Day 2 Any Sights'!$U$6:$Y$106,Competitors!P63,4)</f>
        <v>394.019</v>
      </c>
      <c r="AA39" s="96">
        <f>INDEX('Day 2 Any Sights'!$U$6:$Y$106,Competitors!P63,5)</f>
        <v>1567.0710000000001</v>
      </c>
    </row>
    <row r="40" spans="1:27" ht="15" customHeight="1">
      <c r="A40" s="23"/>
      <c r="B40" s="7">
        <f>Competitors!C64</f>
        <v>134</v>
      </c>
      <c r="C40" s="7" t="str">
        <f>Competitors!D64</f>
        <v>Craig Bridge</v>
      </c>
      <c r="D40" s="7" t="str">
        <f>Competitors!E64</f>
        <v>Intermediate Jr</v>
      </c>
      <c r="E40" s="7" t="str">
        <f>Competitors!F64</f>
        <v>Expert</v>
      </c>
      <c r="F40" s="6"/>
      <c r="G40" s="30">
        <f>INDEX('Day 2 Any Sights'!$E$6:$G$106,Competitors!P64,1)</f>
        <v>199.016</v>
      </c>
      <c r="H40" s="30">
        <f>INDEX('Day 2 Any Sights'!$E$6:$G$106,Competitors!P64,2)</f>
        <v>200.009</v>
      </c>
      <c r="I40" s="30">
        <f>INDEX('Day 2 Any Sights'!$E$6:$G$106,Competitors!P64,3)</f>
        <v>399.025</v>
      </c>
      <c r="J40" s="5"/>
      <c r="K40" s="30">
        <f>INDEX('Day 2 Any Sights'!$I$6:$K$106,Competitors!P64,1)</f>
        <v>200.011</v>
      </c>
      <c r="L40" s="30">
        <f>INDEX('Day 2 Any Sights'!$I$6:$K$106,Competitors!P64,2)</f>
        <v>200.01</v>
      </c>
      <c r="M40" s="30">
        <f>INDEX('Day 2 Any Sights'!$I$6:$K$106,Competitors!P64,3)</f>
        <v>400.02099999999996</v>
      </c>
      <c r="N40" s="5"/>
      <c r="O40" s="30">
        <f>INDEX('Day 2 Any Sights'!$M$6:$O$106,Competitors!P64,1)</f>
        <v>200.015</v>
      </c>
      <c r="P40" s="30">
        <f>INDEX('Day 2 Any Sights'!$M$6:$O$106,Competitors!P64,2)</f>
        <v>199.01</v>
      </c>
      <c r="Q40" s="30">
        <f>INDEX('Day 2 Any Sights'!$M$6:$O$106,Competitors!P64,3)</f>
        <v>399.025</v>
      </c>
      <c r="R40" s="5"/>
      <c r="S40" s="30">
        <f>INDEX('Day 2 Any Sights'!$Q$6:$S$106,Competitors!P64,1)</f>
        <v>200.01</v>
      </c>
      <c r="T40" s="30">
        <f>INDEX('Day 2 Any Sights'!$Q$6:$S$106,Competitors!P64,2)</f>
        <v>200.012</v>
      </c>
      <c r="U40" s="30">
        <f>INDEX('Day 2 Any Sights'!$Q$6:$S$106,Competitors!P64,3)</f>
        <v>400.022</v>
      </c>
      <c r="V40" s="5"/>
      <c r="W40" s="30">
        <f>INDEX('Day 2 Any Sights'!$U$6:$Y$106,Competitors!P64,1)</f>
        <v>399.025</v>
      </c>
      <c r="X40" s="30">
        <f>INDEX('Day 2 Any Sights'!$U$6:$Y$1066,Competitors!P64,2)</f>
        <v>400.02099999999996</v>
      </c>
      <c r="Y40" s="30">
        <f>INDEX('Day 2 Any Sights'!$U$6:$Y$106,Competitors!P64,3)</f>
        <v>399.025</v>
      </c>
      <c r="Z40" s="30">
        <f>INDEX('Day 2 Any Sights'!$U$6:$Y$106,Competitors!P64,4)</f>
        <v>400.022</v>
      </c>
      <c r="AA40" s="30">
        <f>INDEX('Day 2 Any Sights'!$U$6:$Y$106,Competitors!P64,5)</f>
        <v>1598.0929999999998</v>
      </c>
    </row>
    <row r="41" spans="1:27" ht="15" customHeight="1">
      <c r="A41" s="23"/>
      <c r="B41" s="89">
        <f>Competitors!C65</f>
        <v>135</v>
      </c>
      <c r="C41" s="89" t="str">
        <f>Competitors!D65</f>
        <v>Henry Hines</v>
      </c>
      <c r="D41" s="89" t="str">
        <f>Competitors!E65</f>
        <v>Intermediate Jr</v>
      </c>
      <c r="E41" s="89" t="str">
        <f>Competitors!F65</f>
        <v>Marksman</v>
      </c>
      <c r="F41" s="6"/>
      <c r="G41" s="96">
        <f>INDEX('Day 2 Any Sights'!$E$6:$G$106,Competitors!P65,1)</f>
        <v>0</v>
      </c>
      <c r="H41" s="96">
        <f>INDEX('Day 2 Any Sights'!$E$6:$G$106,Competitors!P65,2)</f>
        <v>0</v>
      </c>
      <c r="I41" s="96">
        <f>INDEX('Day 2 Any Sights'!$E$6:$G$106,Competitors!P65,3)</f>
        <v>0</v>
      </c>
      <c r="J41" s="5"/>
      <c r="K41" s="96">
        <f>INDEX('Day 2 Any Sights'!$I$6:$K$106,Competitors!P65,1)</f>
        <v>0</v>
      </c>
      <c r="L41" s="96">
        <f>INDEX('Day 2 Any Sights'!$I$6:$K$106,Competitors!P65,2)</f>
        <v>0</v>
      </c>
      <c r="M41" s="30">
        <f>INDEX('Day 2 Any Sights'!$I$6:$K$106,Competitors!P65,3)</f>
        <v>0</v>
      </c>
      <c r="N41" s="5"/>
      <c r="O41" s="96">
        <f>INDEX('Day 2 Any Sights'!$M$6:$O$106,Competitors!P65,1)</f>
        <v>0</v>
      </c>
      <c r="P41" s="96">
        <f>INDEX('Day 2 Any Sights'!$M$6:$O$106,Competitors!P65,2)</f>
        <v>0</v>
      </c>
      <c r="Q41" s="96">
        <f>INDEX('Day 2 Any Sights'!$M$6:$O$106,Competitors!P65,3)</f>
        <v>0</v>
      </c>
      <c r="R41" s="5"/>
      <c r="S41" s="96">
        <f>INDEX('Day 2 Any Sights'!$Q$6:$S$106,Competitors!P65,1)</f>
        <v>0</v>
      </c>
      <c r="T41" s="96">
        <f>INDEX('Day 2 Any Sights'!$Q$6:$S$106,Competitors!P65,2)</f>
        <v>0</v>
      </c>
      <c r="U41" s="96">
        <f>INDEX('Day 2 Any Sights'!$Q$6:$S$106,Competitors!P65,3)</f>
        <v>0</v>
      </c>
      <c r="V41" s="5"/>
      <c r="W41" s="96">
        <f>INDEX('Day 2 Any Sights'!$U$6:$Y$106,Competitors!P65,1)</f>
        <v>0</v>
      </c>
      <c r="X41" s="96">
        <f>INDEX('Day 2 Any Sights'!$U$6:$Y$1066,Competitors!P65,2)</f>
        <v>0</v>
      </c>
      <c r="Y41" s="96">
        <f>INDEX('Day 2 Any Sights'!$U$6:$Y$106,Competitors!P65,3)</f>
        <v>0</v>
      </c>
      <c r="Z41" s="96">
        <f>INDEX('Day 2 Any Sights'!$U$6:$Y$106,Competitors!P65,4)</f>
        <v>0</v>
      </c>
      <c r="AA41" s="96">
        <f>INDEX('Day 2 Any Sights'!$U$6:$Y$106,Competitors!P65,5)</f>
        <v>0</v>
      </c>
    </row>
    <row r="42" spans="1:27" ht="15" customHeight="1">
      <c r="A42" s="23"/>
      <c r="B42" s="7">
        <f>Competitors!C66</f>
        <v>136</v>
      </c>
      <c r="C42" s="7" t="str">
        <f>Competitors!D66</f>
        <v>Kyle Lawson</v>
      </c>
      <c r="D42" s="7" t="str">
        <f>Competitors!E66</f>
        <v>Junior</v>
      </c>
      <c r="E42" s="7" t="str">
        <f>Competitors!F66</f>
        <v>Unclassified</v>
      </c>
      <c r="F42" s="6"/>
      <c r="G42" s="30">
        <f>INDEX('Day 2 Any Sights'!$E$6:$G$106,Competitors!P66,1)</f>
        <v>197.009</v>
      </c>
      <c r="H42" s="30">
        <f>INDEX('Day 2 Any Sights'!$E$6:$G$106,Competitors!P66,2)</f>
        <v>199.011</v>
      </c>
      <c r="I42" s="30">
        <f>INDEX('Day 2 Any Sights'!$E$6:$G$106,Competitors!P66,3)</f>
        <v>396.02</v>
      </c>
      <c r="J42" s="5"/>
      <c r="K42" s="30">
        <f>INDEX('Day 2 Any Sights'!$I$6:$K$106,Competitors!P66,1)</f>
        <v>196.007</v>
      </c>
      <c r="L42" s="30">
        <f>INDEX('Day 2 Any Sights'!$I$6:$K$106,Competitors!P66,2)</f>
        <v>198.012</v>
      </c>
      <c r="M42" s="30">
        <f>INDEX('Day 2 Any Sights'!$I$6:$K$106,Competitors!P66,3)</f>
        <v>394.019</v>
      </c>
      <c r="N42" s="5"/>
      <c r="O42" s="30">
        <f>INDEX('Day 2 Any Sights'!$M$6:$O$106,Competitors!P66,1)</f>
        <v>200.012</v>
      </c>
      <c r="P42" s="30">
        <f>INDEX('Day 2 Any Sights'!$M$6:$O$106,Competitors!P66,2)</f>
        <v>197.008</v>
      </c>
      <c r="Q42" s="30">
        <f>INDEX('Day 2 Any Sights'!$M$6:$O$106,Competitors!P66,3)</f>
        <v>397.02</v>
      </c>
      <c r="R42" s="5"/>
      <c r="S42" s="30">
        <f>INDEX('Day 2 Any Sights'!$Q$6:$S$106,Competitors!P66,1)</f>
        <v>198.007</v>
      </c>
      <c r="T42" s="30">
        <f>INDEX('Day 2 Any Sights'!$Q$6:$S$106,Competitors!P66,2)</f>
        <v>196.007</v>
      </c>
      <c r="U42" s="30">
        <f>INDEX('Day 2 Any Sights'!$Q$6:$S$106,Competitors!P66,3)</f>
        <v>394.014</v>
      </c>
      <c r="V42" s="5"/>
      <c r="W42" s="30">
        <f>INDEX('Day 2 Any Sights'!$U$6:$Y$106,Competitors!P66,1)</f>
        <v>396.02</v>
      </c>
      <c r="X42" s="30">
        <f>INDEX('Day 2 Any Sights'!$U$6:$Y$1066,Competitors!P66,2)</f>
        <v>394.019</v>
      </c>
      <c r="Y42" s="30">
        <f>INDEX('Day 2 Any Sights'!$U$6:$Y$106,Competitors!P66,3)</f>
        <v>397.02</v>
      </c>
      <c r="Z42" s="30">
        <f>INDEX('Day 2 Any Sights'!$U$6:$Y$106,Competitors!P66,4)</f>
        <v>394.014</v>
      </c>
      <c r="AA42" s="30">
        <f>INDEX('Day 2 Any Sights'!$U$6:$Y$106,Competitors!P66,5)</f>
        <v>1581.0729999999999</v>
      </c>
    </row>
    <row r="43" spans="1:27" ht="15" customHeight="1">
      <c r="A43" s="23"/>
      <c r="B43" s="89">
        <f>Competitors!C67</f>
        <v>137</v>
      </c>
      <c r="C43" s="89" t="str">
        <f>Competitors!D67</f>
        <v>Dillon Novak</v>
      </c>
      <c r="D43" s="89" t="str">
        <f>Competitors!E67</f>
        <v>Intermediate Jr</v>
      </c>
      <c r="E43" s="89" t="str">
        <f>Competitors!F67</f>
        <v>Sharpshooter</v>
      </c>
      <c r="F43" s="6"/>
      <c r="G43" s="96">
        <f>INDEX('Day 2 Any Sights'!$E$6:$G$106,Competitors!P67,1)</f>
        <v>200.007</v>
      </c>
      <c r="H43" s="96">
        <f>INDEX('Day 2 Any Sights'!$E$6:$G$106,Competitors!P67,2)</f>
        <v>198.012</v>
      </c>
      <c r="I43" s="96">
        <f>INDEX('Day 2 Any Sights'!$E$6:$G$106,Competitors!P67,3)</f>
        <v>398.019</v>
      </c>
      <c r="J43" s="5"/>
      <c r="K43" s="96">
        <f>INDEX('Day 2 Any Sights'!$I$6:$K$106,Competitors!P67,1)</f>
        <v>197.011</v>
      </c>
      <c r="L43" s="96">
        <f>INDEX('Day 2 Any Sights'!$I$6:$K$106,Competitors!P67,2)</f>
        <v>198.012</v>
      </c>
      <c r="M43" s="30">
        <f>INDEX('Day 2 Any Sights'!$I$6:$K$106,Competitors!P67,3)</f>
        <v>395.023</v>
      </c>
      <c r="N43" s="5"/>
      <c r="O43" s="96">
        <f>INDEX('Day 2 Any Sights'!$M$6:$O$106,Competitors!P67,1)</f>
        <v>199.014</v>
      </c>
      <c r="P43" s="96">
        <f>INDEX('Day 2 Any Sights'!$M$6:$O$106,Competitors!P67,2)</f>
        <v>194.008</v>
      </c>
      <c r="Q43" s="96">
        <f>INDEX('Day 2 Any Sights'!$M$6:$O$106,Competitors!P67,3)</f>
        <v>393.02200000000005</v>
      </c>
      <c r="R43" s="5"/>
      <c r="S43" s="96">
        <f>INDEX('Day 2 Any Sights'!$Q$6:$S$106,Competitors!P67,1)</f>
        <v>197.005</v>
      </c>
      <c r="T43" s="96">
        <f>INDEX('Day 2 Any Sights'!$Q$6:$S$106,Competitors!P67,2)</f>
        <v>196.012</v>
      </c>
      <c r="U43" s="96">
        <f>INDEX('Day 2 Any Sights'!$Q$6:$S$106,Competitors!P67,3)</f>
        <v>393.017</v>
      </c>
      <c r="V43" s="5"/>
      <c r="W43" s="96">
        <f>INDEX('Day 2 Any Sights'!$U$6:$Y$106,Competitors!P67,1)</f>
        <v>398.019</v>
      </c>
      <c r="X43" s="96">
        <f>INDEX('Day 2 Any Sights'!$U$6:$Y$1066,Competitors!P67,2)</f>
        <v>395.023</v>
      </c>
      <c r="Y43" s="96">
        <f>INDEX('Day 2 Any Sights'!$U$6:$Y$106,Competitors!P67,3)</f>
        <v>393.02200000000005</v>
      </c>
      <c r="Z43" s="96">
        <f>INDEX('Day 2 Any Sights'!$U$6:$Y$106,Competitors!P67,4)</f>
        <v>393.017</v>
      </c>
      <c r="AA43" s="96">
        <f>INDEX('Day 2 Any Sights'!$U$6:$Y$106,Competitors!P67,5)</f>
        <v>1579.0810000000001</v>
      </c>
    </row>
    <row r="44" spans="1:27" ht="15" customHeight="1">
      <c r="A44" s="23"/>
      <c r="B44" s="7">
        <f>Competitors!C68</f>
        <v>138</v>
      </c>
      <c r="C44" s="7" t="str">
        <f>Competitors!D68</f>
        <v>John S Cialek</v>
      </c>
      <c r="D44" s="7" t="str">
        <f>Competitors!E68</f>
        <v>Intermediate Jr</v>
      </c>
      <c r="E44" s="7" t="str">
        <f>Competitors!F68</f>
        <v>Sharpshooter</v>
      </c>
      <c r="F44" s="6"/>
      <c r="G44" s="30">
        <f>INDEX('Day 2 Any Sights'!$E$6:$G$106,Competitors!P68,1)</f>
        <v>0</v>
      </c>
      <c r="H44" s="30">
        <f>INDEX('Day 2 Any Sights'!$E$6:$G$106,Competitors!P68,2)</f>
        <v>0</v>
      </c>
      <c r="I44" s="30">
        <f>INDEX('Day 2 Any Sights'!$E$6:$G$106,Competitors!P68,3)</f>
        <v>0</v>
      </c>
      <c r="J44" s="5"/>
      <c r="K44" s="30">
        <f>INDEX('Day 2 Any Sights'!$I$6:$K$106,Competitors!P68,1)</f>
        <v>0</v>
      </c>
      <c r="L44" s="30">
        <f>INDEX('Day 2 Any Sights'!$I$6:$K$106,Competitors!P68,2)</f>
        <v>0</v>
      </c>
      <c r="M44" s="30">
        <f>INDEX('Day 2 Any Sights'!$I$6:$K$106,Competitors!P68,3)</f>
        <v>0</v>
      </c>
      <c r="N44" s="5"/>
      <c r="O44" s="30">
        <f>INDEX('Day 2 Any Sights'!$M$6:$O$106,Competitors!P68,1)</f>
        <v>0</v>
      </c>
      <c r="P44" s="30">
        <f>INDEX('Day 2 Any Sights'!$M$6:$O$106,Competitors!P68,2)</f>
        <v>0</v>
      </c>
      <c r="Q44" s="30">
        <f>INDEX('Day 2 Any Sights'!$M$6:$O$106,Competitors!P68,3)</f>
        <v>0</v>
      </c>
      <c r="R44" s="5"/>
      <c r="S44" s="30">
        <f>INDEX('Day 2 Any Sights'!$Q$6:$S$106,Competitors!P68,1)</f>
        <v>0</v>
      </c>
      <c r="T44" s="30">
        <f>INDEX('Day 2 Any Sights'!$Q$6:$S$106,Competitors!P68,2)</f>
        <v>0</v>
      </c>
      <c r="U44" s="30">
        <f>INDEX('Day 2 Any Sights'!$Q$6:$S$106,Competitors!P68,3)</f>
        <v>0</v>
      </c>
      <c r="V44" s="5"/>
      <c r="W44" s="30">
        <f>INDEX('Day 2 Any Sights'!$U$6:$Y$106,Competitors!P68,1)</f>
        <v>0</v>
      </c>
      <c r="X44" s="30">
        <f>INDEX('Day 2 Any Sights'!$U$6:$Y$1066,Competitors!P68,2)</f>
        <v>0</v>
      </c>
      <c r="Y44" s="30">
        <f>INDEX('Day 2 Any Sights'!$U$6:$Y$106,Competitors!P68,3)</f>
        <v>0</v>
      </c>
      <c r="Z44" s="30">
        <f>INDEX('Day 2 Any Sights'!$U$6:$Y$106,Competitors!P68,4)</f>
        <v>0</v>
      </c>
      <c r="AA44" s="30">
        <f>INDEX('Day 2 Any Sights'!$U$6:$Y$106,Competitors!P68,5)</f>
        <v>0</v>
      </c>
    </row>
    <row r="45" spans="1:27" ht="15" customHeight="1">
      <c r="A45" s="23"/>
      <c r="B45" s="89">
        <f>Competitors!C69</f>
        <v>139</v>
      </c>
      <c r="C45" s="89" t="str">
        <f>Competitors!D69</f>
        <v>Bennett Milliner</v>
      </c>
      <c r="D45" s="89" t="str">
        <f>Competitors!E69</f>
        <v>Open</v>
      </c>
      <c r="E45" s="89" t="str">
        <f>Competitors!F69</f>
        <v>Sharpshooter</v>
      </c>
      <c r="F45" s="6"/>
      <c r="G45" s="96">
        <f>INDEX('Day 2 Any Sights'!$E$6:$G$106,Competitors!P69,1)</f>
        <v>197.009</v>
      </c>
      <c r="H45" s="96">
        <f>INDEX('Day 2 Any Sights'!$E$6:$G$106,Competitors!P69,2)</f>
        <v>200.011</v>
      </c>
      <c r="I45" s="96">
        <f>INDEX('Day 2 Any Sights'!$E$6:$G$106,Competitors!P69,3)</f>
        <v>397.02</v>
      </c>
      <c r="J45" s="5"/>
      <c r="K45" s="96">
        <f>INDEX('Day 2 Any Sights'!$I$6:$K$106,Competitors!P69,1)</f>
        <v>197.006</v>
      </c>
      <c r="L45" s="96">
        <f>INDEX('Day 2 Any Sights'!$I$6:$K$106,Competitors!P69,2)</f>
        <v>199.012</v>
      </c>
      <c r="M45" s="30">
        <f>INDEX('Day 2 Any Sights'!$I$6:$K$106,Competitors!P69,3)</f>
        <v>396.01800000000003</v>
      </c>
      <c r="N45" s="5"/>
      <c r="O45" s="96">
        <f>INDEX('Day 2 Any Sights'!$M$6:$O$106,Competitors!P69,1)</f>
        <v>199.014</v>
      </c>
      <c r="P45" s="96">
        <f>INDEX('Day 2 Any Sights'!$M$6:$O$106,Competitors!P69,2)</f>
        <v>195.017</v>
      </c>
      <c r="Q45" s="96">
        <f>INDEX('Day 2 Any Sights'!$M$6:$O$106,Competitors!P69,3)</f>
        <v>394.031</v>
      </c>
      <c r="R45" s="5"/>
      <c r="S45" s="96">
        <f>INDEX('Day 2 Any Sights'!$Q$6:$S$106,Competitors!P69,1)</f>
        <v>199.008</v>
      </c>
      <c r="T45" s="96">
        <f>INDEX('Day 2 Any Sights'!$Q$6:$S$106,Competitors!P69,2)</f>
        <v>198.015</v>
      </c>
      <c r="U45" s="96">
        <f>INDEX('Day 2 Any Sights'!$Q$6:$S$106,Competitors!P69,3)</f>
        <v>397.023</v>
      </c>
      <c r="V45" s="5"/>
      <c r="W45" s="96">
        <f>INDEX('Day 2 Any Sights'!$U$6:$Y$106,Competitors!P69,1)</f>
        <v>397.02</v>
      </c>
      <c r="X45" s="96">
        <f>INDEX('Day 2 Any Sights'!$U$6:$Y$1066,Competitors!P69,2)</f>
        <v>396.01800000000003</v>
      </c>
      <c r="Y45" s="96">
        <f>INDEX('Day 2 Any Sights'!$U$6:$Y$106,Competitors!P69,3)</f>
        <v>394.031</v>
      </c>
      <c r="Z45" s="96">
        <f>INDEX('Day 2 Any Sights'!$U$6:$Y$106,Competitors!P69,4)</f>
        <v>397.023</v>
      </c>
      <c r="AA45" s="96">
        <f>INDEX('Day 2 Any Sights'!$U$6:$Y$106,Competitors!P69,5)</f>
        <v>1584.092</v>
      </c>
    </row>
    <row r="46" spans="1:27" ht="15" customHeight="1">
      <c r="A46" s="23"/>
      <c r="B46" s="7">
        <f>Competitors!C70</f>
        <v>140</v>
      </c>
      <c r="C46" s="7" t="str">
        <f>Competitors!D70</f>
        <v>Jessica Levine</v>
      </c>
      <c r="D46" s="7" t="str">
        <f>Competitors!E70</f>
        <v>Junior</v>
      </c>
      <c r="E46" s="7" t="str">
        <f>Competitors!F70</f>
        <v>Expert</v>
      </c>
      <c r="F46" s="6"/>
      <c r="G46" s="30">
        <f>INDEX('Day 2 Any Sights'!$E$6:$G$106,Competitors!P70,1)</f>
        <v>0</v>
      </c>
      <c r="H46" s="30">
        <f>INDEX('Day 2 Any Sights'!$E$6:$G$106,Competitors!P70,2)</f>
        <v>0</v>
      </c>
      <c r="I46" s="30">
        <f>INDEX('Day 2 Any Sights'!$E$6:$G$106,Competitors!P70,3)</f>
        <v>0</v>
      </c>
      <c r="J46" s="5"/>
      <c r="K46" s="30">
        <f>INDEX('Day 2 Any Sights'!$I$6:$K$106,Competitors!P70,1)</f>
        <v>0</v>
      </c>
      <c r="L46" s="30">
        <f>INDEX('Day 2 Any Sights'!$I$6:$K$106,Competitors!P70,2)</f>
        <v>0</v>
      </c>
      <c r="M46" s="30">
        <f>INDEX('Day 2 Any Sights'!$I$6:$K$106,Competitors!P70,3)</f>
        <v>0</v>
      </c>
      <c r="N46" s="5"/>
      <c r="O46" s="30">
        <f>INDEX('Day 2 Any Sights'!$M$6:$O$106,Competitors!P70,1)</f>
        <v>0</v>
      </c>
      <c r="P46" s="30">
        <f>INDEX('Day 2 Any Sights'!$M$6:$O$106,Competitors!P70,2)</f>
        <v>0</v>
      </c>
      <c r="Q46" s="30">
        <f>INDEX('Day 2 Any Sights'!$M$6:$O$106,Competitors!P70,3)</f>
        <v>0</v>
      </c>
      <c r="R46" s="5"/>
      <c r="S46" s="30">
        <f>INDEX('Day 2 Any Sights'!$Q$6:$S$106,Competitors!P70,1)</f>
        <v>0</v>
      </c>
      <c r="T46" s="30">
        <f>INDEX('Day 2 Any Sights'!$Q$6:$S$106,Competitors!P70,2)</f>
        <v>0</v>
      </c>
      <c r="U46" s="30">
        <f>INDEX('Day 2 Any Sights'!$Q$6:$S$106,Competitors!P70,3)</f>
        <v>0</v>
      </c>
      <c r="V46" s="5"/>
      <c r="W46" s="30">
        <f>INDEX('Day 2 Any Sights'!$U$6:$Y$106,Competitors!P70,1)</f>
        <v>0</v>
      </c>
      <c r="X46" s="30">
        <f>INDEX('Day 2 Any Sights'!$U$6:$Y$1066,Competitors!P70,2)</f>
        <v>0</v>
      </c>
      <c r="Y46" s="30">
        <f>INDEX('Day 2 Any Sights'!$U$6:$Y$106,Competitors!P70,3)</f>
        <v>0</v>
      </c>
      <c r="Z46" s="30">
        <f>INDEX('Day 2 Any Sights'!$U$6:$Y$106,Competitors!P70,4)</f>
        <v>0</v>
      </c>
      <c r="AA46" s="30">
        <f>INDEX('Day 2 Any Sights'!$U$6:$Y$106,Competitors!P70,5)</f>
        <v>0</v>
      </c>
    </row>
    <row r="47" spans="1:27" ht="15" customHeight="1">
      <c r="A47" s="24"/>
      <c r="B47" s="89">
        <f>Competitors!C71</f>
        <v>141</v>
      </c>
      <c r="C47" s="89">
        <f>Competitors!D71</f>
        <v>0</v>
      </c>
      <c r="D47" s="89">
        <f>Competitors!E71</f>
        <v>0</v>
      </c>
      <c r="E47" s="89">
        <f>Competitors!F71</f>
        <v>0</v>
      </c>
      <c r="F47" s="6"/>
      <c r="G47" s="96">
        <f>INDEX('Day 2 Any Sights'!$E$6:$G$106,Competitors!P71,1)</f>
        <v>0</v>
      </c>
      <c r="H47" s="96">
        <f>INDEX('Day 2 Any Sights'!$E$6:$G$106,Competitors!P71,2)</f>
        <v>0</v>
      </c>
      <c r="I47" s="96">
        <f>INDEX('Day 2 Any Sights'!$E$6:$G$106,Competitors!P71,3)</f>
        <v>0</v>
      </c>
      <c r="J47" s="5"/>
      <c r="K47" s="96">
        <f>INDEX('Day 2 Any Sights'!$I$6:$K$106,Competitors!P71,1)</f>
        <v>0</v>
      </c>
      <c r="L47" s="96">
        <f>INDEX('Day 2 Any Sights'!$I$6:$K$106,Competitors!P71,2)</f>
        <v>0</v>
      </c>
      <c r="M47" s="30">
        <f>INDEX('Day 2 Any Sights'!$I$6:$K$106,Competitors!P71,3)</f>
        <v>0</v>
      </c>
      <c r="N47" s="5"/>
      <c r="O47" s="96">
        <f>INDEX('Day 2 Any Sights'!$M$6:$O$106,Competitors!P71,1)</f>
        <v>0</v>
      </c>
      <c r="P47" s="96">
        <f>INDEX('Day 2 Any Sights'!$M$6:$O$106,Competitors!P71,2)</f>
        <v>0</v>
      </c>
      <c r="Q47" s="96">
        <f>INDEX('Day 2 Any Sights'!$M$6:$O$106,Competitors!P71,3)</f>
        <v>0</v>
      </c>
      <c r="R47" s="5"/>
      <c r="S47" s="96">
        <f>INDEX('Day 2 Any Sights'!$Q$6:$S$106,Competitors!P71,1)</f>
        <v>0</v>
      </c>
      <c r="T47" s="96">
        <f>INDEX('Day 2 Any Sights'!$Q$6:$S$106,Competitors!P71,2)</f>
        <v>0</v>
      </c>
      <c r="U47" s="96">
        <f>INDEX('Day 2 Any Sights'!$Q$6:$S$106,Competitors!P71,3)</f>
        <v>0</v>
      </c>
      <c r="V47" s="5"/>
      <c r="W47" s="96">
        <f>INDEX('Day 2 Any Sights'!$U$6:$Y$106,Competitors!P71,1)</f>
        <v>0</v>
      </c>
      <c r="X47" s="96">
        <f>INDEX('Day 2 Any Sights'!$U$6:$Y$1066,Competitors!P71,2)</f>
        <v>0</v>
      </c>
      <c r="Y47" s="96">
        <f>INDEX('Day 2 Any Sights'!$U$6:$Y$106,Competitors!P71,3)</f>
        <v>0</v>
      </c>
      <c r="Z47" s="96">
        <f>INDEX('Day 2 Any Sights'!$U$6:$Y$106,Competitors!P71,4)</f>
        <v>0</v>
      </c>
      <c r="AA47" s="96">
        <f>INDEX('Day 2 Any Sights'!$U$6:$Y$106,Competitors!P71,5)</f>
        <v>0</v>
      </c>
    </row>
    <row r="48" spans="1:27" ht="15" customHeight="1">
      <c r="A48" s="23"/>
      <c r="B48" s="7">
        <f>Competitors!C72</f>
        <v>142</v>
      </c>
      <c r="C48" s="7">
        <f>Competitors!D72</f>
        <v>0</v>
      </c>
      <c r="D48" s="7">
        <f>Competitors!E72</f>
        <v>0</v>
      </c>
      <c r="E48" s="7">
        <f>Competitors!F72</f>
        <v>0</v>
      </c>
      <c r="F48" s="6"/>
      <c r="G48" s="30">
        <f>INDEX('Day 2 Any Sights'!$E$6:$G$106,Competitors!P72,1)</f>
        <v>0</v>
      </c>
      <c r="H48" s="30">
        <f>INDEX('Day 2 Any Sights'!$E$6:$G$106,Competitors!P72,2)</f>
        <v>0</v>
      </c>
      <c r="I48" s="30">
        <f>INDEX('Day 2 Any Sights'!$E$6:$G$106,Competitors!P72,3)</f>
        <v>0</v>
      </c>
      <c r="J48" s="5"/>
      <c r="K48" s="30">
        <f>INDEX('Day 2 Any Sights'!$I$6:$K$106,Competitors!P72,1)</f>
        <v>0</v>
      </c>
      <c r="L48" s="30">
        <f>INDEX('Day 2 Any Sights'!$I$6:$K$106,Competitors!P72,2)</f>
        <v>0</v>
      </c>
      <c r="M48" s="30">
        <f>INDEX('Day 2 Any Sights'!$I$6:$K$106,Competitors!P72,3)</f>
        <v>0</v>
      </c>
      <c r="N48" s="5"/>
      <c r="O48" s="30">
        <f>INDEX('Day 2 Any Sights'!$M$6:$O$106,Competitors!P72,1)</f>
        <v>0</v>
      </c>
      <c r="P48" s="30">
        <f>INDEX('Day 2 Any Sights'!$M$6:$O$106,Competitors!P72,2)</f>
        <v>0</v>
      </c>
      <c r="Q48" s="30">
        <f>INDEX('Day 2 Any Sights'!$M$6:$O$106,Competitors!P72,3)</f>
        <v>0</v>
      </c>
      <c r="R48" s="5"/>
      <c r="S48" s="30">
        <f>INDEX('Day 2 Any Sights'!$Q$6:$S$106,Competitors!P72,1)</f>
        <v>0</v>
      </c>
      <c r="T48" s="30">
        <f>INDEX('Day 2 Any Sights'!$Q$6:$S$106,Competitors!P72,2)</f>
        <v>0</v>
      </c>
      <c r="U48" s="30">
        <f>INDEX('Day 2 Any Sights'!$Q$6:$S$106,Competitors!P72,3)</f>
        <v>0</v>
      </c>
      <c r="V48" s="5"/>
      <c r="W48" s="30">
        <f>INDEX('Day 2 Any Sights'!$U$6:$Y$106,Competitors!P72,1)</f>
        <v>0</v>
      </c>
      <c r="X48" s="30">
        <f>INDEX('Day 2 Any Sights'!$U$6:$Y$1066,Competitors!P72,2)</f>
        <v>0</v>
      </c>
      <c r="Y48" s="30">
        <f>INDEX('Day 2 Any Sights'!$U$6:$Y$106,Competitors!P72,3)</f>
        <v>0</v>
      </c>
      <c r="Z48" s="30">
        <f>INDEX('Day 2 Any Sights'!$U$6:$Y$106,Competitors!P72,4)</f>
        <v>0</v>
      </c>
      <c r="AA48" s="30">
        <f>INDEX('Day 2 Any Sights'!$U$6:$Y$106,Competitors!P72,5)</f>
        <v>0</v>
      </c>
    </row>
    <row r="49" spans="1:27" ht="15" customHeight="1">
      <c r="A49" s="23"/>
      <c r="B49" s="89">
        <f>Competitors!C73</f>
        <v>143</v>
      </c>
      <c r="C49" s="89">
        <f>Competitors!D73</f>
        <v>0</v>
      </c>
      <c r="D49" s="89">
        <f>Competitors!E73</f>
        <v>0</v>
      </c>
      <c r="E49" s="89">
        <f>Competitors!F73</f>
        <v>0</v>
      </c>
      <c r="F49" s="6"/>
      <c r="G49" s="96">
        <f>INDEX('Day 2 Any Sights'!$E$6:$G$106,Competitors!P73,1)</f>
        <v>0</v>
      </c>
      <c r="H49" s="96">
        <f>INDEX('Day 2 Any Sights'!$E$6:$G$106,Competitors!P73,2)</f>
        <v>0</v>
      </c>
      <c r="I49" s="96">
        <f>INDEX('Day 2 Any Sights'!$E$6:$G$106,Competitors!P73,3)</f>
        <v>0</v>
      </c>
      <c r="J49" s="5"/>
      <c r="K49" s="96">
        <f>INDEX('Day 2 Any Sights'!$I$6:$K$106,Competitors!P73,1)</f>
        <v>0</v>
      </c>
      <c r="L49" s="96">
        <f>INDEX('Day 2 Any Sights'!$I$6:$K$106,Competitors!P73,2)</f>
        <v>0</v>
      </c>
      <c r="M49" s="30">
        <f>INDEX('Day 2 Any Sights'!$I$6:$K$106,Competitors!P73,3)</f>
        <v>0</v>
      </c>
      <c r="N49" s="5"/>
      <c r="O49" s="96">
        <f>INDEX('Day 2 Any Sights'!$M$6:$O$106,Competitors!P73,1)</f>
        <v>0</v>
      </c>
      <c r="P49" s="96">
        <f>INDEX('Day 2 Any Sights'!$M$6:$O$106,Competitors!P73,2)</f>
        <v>0</v>
      </c>
      <c r="Q49" s="96">
        <f>INDEX('Day 2 Any Sights'!$M$6:$O$106,Competitors!P73,3)</f>
        <v>0</v>
      </c>
      <c r="R49" s="5"/>
      <c r="S49" s="96">
        <f>INDEX('Day 2 Any Sights'!$Q$6:$S$106,Competitors!P73,1)</f>
        <v>0</v>
      </c>
      <c r="T49" s="96">
        <f>INDEX('Day 2 Any Sights'!$Q$6:$S$106,Competitors!P73,2)</f>
        <v>0</v>
      </c>
      <c r="U49" s="96">
        <f>INDEX('Day 2 Any Sights'!$Q$6:$S$106,Competitors!P73,3)</f>
        <v>0</v>
      </c>
      <c r="V49" s="5"/>
      <c r="W49" s="96">
        <f>INDEX('Day 2 Any Sights'!$U$6:$Y$106,Competitors!P73,1)</f>
        <v>0</v>
      </c>
      <c r="X49" s="96">
        <f>INDEX('Day 2 Any Sights'!$U$6:$Y$1066,Competitors!P73,2)</f>
        <v>0</v>
      </c>
      <c r="Y49" s="96">
        <f>INDEX('Day 2 Any Sights'!$U$6:$Y$106,Competitors!P73,3)</f>
        <v>0</v>
      </c>
      <c r="Z49" s="96">
        <f>INDEX('Day 2 Any Sights'!$U$6:$Y$106,Competitors!P73,4)</f>
        <v>0</v>
      </c>
      <c r="AA49" s="96">
        <f>INDEX('Day 2 Any Sights'!$U$6:$Y$106,Competitors!P73,5)</f>
        <v>0</v>
      </c>
    </row>
    <row r="50" spans="1:27" ht="15" customHeight="1">
      <c r="A50" s="23"/>
      <c r="B50" s="7">
        <f>Competitors!C74</f>
        <v>144</v>
      </c>
      <c r="C50" s="7">
        <f>Competitors!D74</f>
        <v>0</v>
      </c>
      <c r="D50" s="7">
        <f>Competitors!E74</f>
        <v>0</v>
      </c>
      <c r="E50" s="7">
        <f>Competitors!F74</f>
        <v>0</v>
      </c>
      <c r="F50" s="6"/>
      <c r="G50" s="30">
        <f>INDEX('Day 2 Any Sights'!$E$6:$G$106,Competitors!P74,1)</f>
        <v>0</v>
      </c>
      <c r="H50" s="30">
        <f>INDEX('Day 2 Any Sights'!$E$6:$G$106,Competitors!P74,2)</f>
        <v>0</v>
      </c>
      <c r="I50" s="30">
        <f>INDEX('Day 2 Any Sights'!$E$6:$G$106,Competitors!P74,3)</f>
        <v>0</v>
      </c>
      <c r="J50" s="5"/>
      <c r="K50" s="30">
        <f>INDEX('Day 2 Any Sights'!$I$6:$K$106,Competitors!P74,1)</f>
        <v>0</v>
      </c>
      <c r="L50" s="30">
        <f>INDEX('Day 2 Any Sights'!$I$6:$K$106,Competitors!P74,2)</f>
        <v>0</v>
      </c>
      <c r="M50" s="30">
        <f>INDEX('Day 2 Any Sights'!$I$6:$K$106,Competitors!P74,3)</f>
        <v>0</v>
      </c>
      <c r="N50" s="5"/>
      <c r="O50" s="30">
        <f>INDEX('Day 2 Any Sights'!$M$6:$O$106,Competitors!P74,1)</f>
        <v>0</v>
      </c>
      <c r="P50" s="30">
        <f>INDEX('Day 2 Any Sights'!$M$6:$O$106,Competitors!P74,2)</f>
        <v>0</v>
      </c>
      <c r="Q50" s="30">
        <f>INDEX('Day 2 Any Sights'!$M$6:$O$106,Competitors!P74,3)</f>
        <v>0</v>
      </c>
      <c r="R50" s="5"/>
      <c r="S50" s="30">
        <f>INDEX('Day 2 Any Sights'!$Q$6:$S$106,Competitors!P74,1)</f>
        <v>0</v>
      </c>
      <c r="T50" s="30">
        <f>INDEX('Day 2 Any Sights'!$Q$6:$S$106,Competitors!P74,2)</f>
        <v>0</v>
      </c>
      <c r="U50" s="30">
        <f>INDEX('Day 2 Any Sights'!$Q$6:$S$106,Competitors!P74,3)</f>
        <v>0</v>
      </c>
      <c r="V50" s="5"/>
      <c r="W50" s="30">
        <f>INDEX('Day 2 Any Sights'!$U$6:$Y$106,Competitors!P74,1)</f>
        <v>0</v>
      </c>
      <c r="X50" s="30">
        <f>INDEX('Day 2 Any Sights'!$U$6:$Y$1066,Competitors!P74,2)</f>
        <v>0</v>
      </c>
      <c r="Y50" s="30">
        <f>INDEX('Day 2 Any Sights'!$U$6:$Y$106,Competitors!P74,3)</f>
        <v>0</v>
      </c>
      <c r="Z50" s="30">
        <f>INDEX('Day 2 Any Sights'!$U$6:$Y$106,Competitors!P74,4)</f>
        <v>0</v>
      </c>
      <c r="AA50" s="30">
        <f>INDEX('Day 2 Any Sights'!$U$6:$Y$106,Competitors!P74,5)</f>
        <v>0</v>
      </c>
    </row>
    <row r="51" spans="1:27" ht="15" customHeight="1">
      <c r="A51" s="23"/>
      <c r="B51" s="89">
        <f>Competitors!C75</f>
        <v>145</v>
      </c>
      <c r="C51" s="89">
        <f>Competitors!D75</f>
        <v>0</v>
      </c>
      <c r="D51" s="89">
        <f>Competitors!E75</f>
        <v>0</v>
      </c>
      <c r="E51" s="89">
        <f>Competitors!F75</f>
        <v>0</v>
      </c>
      <c r="F51" s="6"/>
      <c r="G51" s="96">
        <f>INDEX('Day 2 Any Sights'!$E$6:$G$106,Competitors!P75,1)</f>
        <v>0</v>
      </c>
      <c r="H51" s="96">
        <f>INDEX('Day 2 Any Sights'!$E$6:$G$106,Competitors!P75,2)</f>
        <v>0</v>
      </c>
      <c r="I51" s="96">
        <f>INDEX('Day 2 Any Sights'!$E$6:$G$106,Competitors!P75,3)</f>
        <v>0</v>
      </c>
      <c r="J51" s="5"/>
      <c r="K51" s="96">
        <f>INDEX('Day 2 Any Sights'!$I$6:$K$106,Competitors!P75,1)</f>
        <v>0</v>
      </c>
      <c r="L51" s="96">
        <f>INDEX('Day 2 Any Sights'!$I$6:$K$106,Competitors!P75,2)</f>
        <v>0</v>
      </c>
      <c r="M51" s="30">
        <f>INDEX('Day 2 Any Sights'!$I$6:$K$106,Competitors!P75,3)</f>
        <v>0</v>
      </c>
      <c r="N51" s="5"/>
      <c r="O51" s="96">
        <f>INDEX('Day 2 Any Sights'!$M$6:$O$106,Competitors!P75,1)</f>
        <v>0</v>
      </c>
      <c r="P51" s="96">
        <f>INDEX('Day 2 Any Sights'!$M$6:$O$106,Competitors!P75,2)</f>
        <v>0</v>
      </c>
      <c r="Q51" s="96">
        <f>INDEX('Day 2 Any Sights'!$M$6:$O$106,Competitors!P75,3)</f>
        <v>0</v>
      </c>
      <c r="R51" s="5"/>
      <c r="S51" s="96">
        <f>INDEX('Day 2 Any Sights'!$Q$6:$S$106,Competitors!P75,1)</f>
        <v>0</v>
      </c>
      <c r="T51" s="96">
        <f>INDEX('Day 2 Any Sights'!$Q$6:$S$106,Competitors!P75,2)</f>
        <v>0</v>
      </c>
      <c r="U51" s="96">
        <f>INDEX('Day 2 Any Sights'!$Q$6:$S$106,Competitors!P75,3)</f>
        <v>0</v>
      </c>
      <c r="V51" s="5"/>
      <c r="W51" s="96">
        <f>INDEX('Day 2 Any Sights'!$U$6:$Y$106,Competitors!P75,1)</f>
        <v>0</v>
      </c>
      <c r="X51" s="96">
        <f>INDEX('Day 2 Any Sights'!$U$6:$Y$1066,Competitors!P75,2)</f>
        <v>0</v>
      </c>
      <c r="Y51" s="96">
        <f>INDEX('Day 2 Any Sights'!$U$6:$Y$106,Competitors!P75,3)</f>
        <v>0</v>
      </c>
      <c r="Z51" s="96">
        <f>INDEX('Day 2 Any Sights'!$U$6:$Y$106,Competitors!P75,4)</f>
        <v>0</v>
      </c>
      <c r="AA51" s="96">
        <f>INDEX('Day 2 Any Sights'!$U$6:$Y$106,Competitors!P75,5)</f>
        <v>0</v>
      </c>
    </row>
    <row r="52" spans="1:27" ht="15" customHeight="1">
      <c r="A52" s="24"/>
      <c r="B52" s="7">
        <f>Competitors!C76</f>
        <v>146</v>
      </c>
      <c r="C52" s="7">
        <f>Competitors!D76</f>
        <v>0</v>
      </c>
      <c r="D52" s="7">
        <f>Competitors!E76</f>
        <v>0</v>
      </c>
      <c r="E52" s="7">
        <f>Competitors!F76</f>
        <v>0</v>
      </c>
      <c r="F52" s="6"/>
      <c r="G52" s="30">
        <f>INDEX('Day 2 Any Sights'!$E$6:$G$106,Competitors!P76,1)</f>
        <v>0</v>
      </c>
      <c r="H52" s="30">
        <f>INDEX('Day 2 Any Sights'!$E$6:$G$106,Competitors!P76,2)</f>
        <v>0</v>
      </c>
      <c r="I52" s="30">
        <f>INDEX('Day 2 Any Sights'!$E$6:$G$106,Competitors!P76,3)</f>
        <v>0</v>
      </c>
      <c r="J52" s="5"/>
      <c r="K52" s="30">
        <f>INDEX('Day 2 Any Sights'!$I$6:$K$106,Competitors!P76,1)</f>
        <v>0</v>
      </c>
      <c r="L52" s="30">
        <f>INDEX('Day 2 Any Sights'!$I$6:$K$106,Competitors!P76,2)</f>
        <v>0</v>
      </c>
      <c r="M52" s="30">
        <f>INDEX('Day 2 Any Sights'!$I$6:$K$106,Competitors!P76,3)</f>
        <v>0</v>
      </c>
      <c r="N52" s="5"/>
      <c r="O52" s="30">
        <f>INDEX('Day 2 Any Sights'!$M$6:$O$106,Competitors!P76,1)</f>
        <v>0</v>
      </c>
      <c r="P52" s="30">
        <f>INDEX('Day 2 Any Sights'!$M$6:$O$106,Competitors!P76,2)</f>
        <v>0</v>
      </c>
      <c r="Q52" s="30">
        <f>INDEX('Day 2 Any Sights'!$M$6:$O$106,Competitors!P76,3)</f>
        <v>0</v>
      </c>
      <c r="R52" s="5"/>
      <c r="S52" s="30">
        <f>INDEX('Day 2 Any Sights'!$Q$6:$S$106,Competitors!P76,1)</f>
        <v>0</v>
      </c>
      <c r="T52" s="30">
        <f>INDEX('Day 2 Any Sights'!$Q$6:$S$106,Competitors!P76,2)</f>
        <v>0</v>
      </c>
      <c r="U52" s="30">
        <f>INDEX('Day 2 Any Sights'!$Q$6:$S$106,Competitors!P76,3)</f>
        <v>0</v>
      </c>
      <c r="V52" s="5"/>
      <c r="W52" s="30">
        <f>INDEX('Day 2 Any Sights'!$U$6:$Y$106,Competitors!P76,1)</f>
        <v>0</v>
      </c>
      <c r="X52" s="30">
        <f>INDEX('Day 2 Any Sights'!$U$6:$Y$1066,Competitors!P76,2)</f>
        <v>0</v>
      </c>
      <c r="Y52" s="30">
        <f>INDEX('Day 2 Any Sights'!$U$6:$Y$106,Competitors!P76,3)</f>
        <v>0</v>
      </c>
      <c r="Z52" s="30">
        <f>INDEX('Day 2 Any Sights'!$U$6:$Y$106,Competitors!P76,4)</f>
        <v>0</v>
      </c>
      <c r="AA52" s="30">
        <f>INDEX('Day 2 Any Sights'!$U$6:$Y$106,Competitors!P76,5)</f>
        <v>0</v>
      </c>
    </row>
    <row r="53" spans="1:27" ht="15" customHeight="1">
      <c r="A53" s="23"/>
      <c r="B53" s="89">
        <f>Competitors!C77</f>
        <v>147</v>
      </c>
      <c r="C53" s="89">
        <f>Competitors!D77</f>
        <v>0</v>
      </c>
      <c r="D53" s="89">
        <f>Competitors!E77</f>
        <v>0</v>
      </c>
      <c r="E53" s="89">
        <f>Competitors!F77</f>
        <v>0</v>
      </c>
      <c r="F53" s="6"/>
      <c r="G53" s="96">
        <f>INDEX('Day 2 Any Sights'!$E$6:$G$106,Competitors!P77,1)</f>
        <v>0</v>
      </c>
      <c r="H53" s="96">
        <f>INDEX('Day 2 Any Sights'!$E$6:$G$106,Competitors!P77,2)</f>
        <v>0</v>
      </c>
      <c r="I53" s="96">
        <f>INDEX('Day 2 Any Sights'!$E$6:$G$106,Competitors!P77,3)</f>
        <v>0</v>
      </c>
      <c r="J53" s="5"/>
      <c r="K53" s="96">
        <f>INDEX('Day 2 Any Sights'!$I$6:$K$106,Competitors!P77,1)</f>
        <v>0</v>
      </c>
      <c r="L53" s="96">
        <f>INDEX('Day 2 Any Sights'!$I$6:$K$106,Competitors!P77,2)</f>
        <v>0</v>
      </c>
      <c r="M53" s="30">
        <f>INDEX('Day 2 Any Sights'!$I$6:$K$106,Competitors!P77,3)</f>
        <v>0</v>
      </c>
      <c r="N53" s="5"/>
      <c r="O53" s="96">
        <f>INDEX('Day 2 Any Sights'!$M$6:$O$106,Competitors!P77,1)</f>
        <v>0</v>
      </c>
      <c r="P53" s="96">
        <f>INDEX('Day 2 Any Sights'!$M$6:$O$106,Competitors!P77,2)</f>
        <v>0</v>
      </c>
      <c r="Q53" s="96">
        <f>INDEX('Day 2 Any Sights'!$M$6:$O$106,Competitors!P77,3)</f>
        <v>0</v>
      </c>
      <c r="R53" s="5"/>
      <c r="S53" s="96">
        <f>INDEX('Day 2 Any Sights'!$Q$6:$S$106,Competitors!P77,1)</f>
        <v>0</v>
      </c>
      <c r="T53" s="96">
        <f>INDEX('Day 2 Any Sights'!$Q$6:$S$106,Competitors!P77,2)</f>
        <v>0</v>
      </c>
      <c r="U53" s="96">
        <f>INDEX('Day 2 Any Sights'!$Q$6:$S$106,Competitors!P77,3)</f>
        <v>0</v>
      </c>
      <c r="V53" s="5"/>
      <c r="W53" s="96">
        <f>INDEX('Day 2 Any Sights'!$U$6:$Y$106,Competitors!P77,1)</f>
        <v>0</v>
      </c>
      <c r="X53" s="96">
        <f>INDEX('Day 2 Any Sights'!$U$6:$Y$1066,Competitors!P77,2)</f>
        <v>0</v>
      </c>
      <c r="Y53" s="96">
        <f>INDEX('Day 2 Any Sights'!$U$6:$Y$106,Competitors!P77,3)</f>
        <v>0</v>
      </c>
      <c r="Z53" s="96">
        <f>INDEX('Day 2 Any Sights'!$U$6:$Y$106,Competitors!P77,4)</f>
        <v>0</v>
      </c>
      <c r="AA53" s="96">
        <f>INDEX('Day 2 Any Sights'!$U$6:$Y$106,Competitors!P77,5)</f>
        <v>0</v>
      </c>
    </row>
    <row r="54" spans="1:27" ht="15" customHeight="1">
      <c r="A54" s="23"/>
      <c r="B54" s="7">
        <f>Competitors!C78</f>
        <v>148</v>
      </c>
      <c r="C54" s="7">
        <f>Competitors!D78</f>
        <v>0</v>
      </c>
      <c r="D54" s="7">
        <f>Competitors!E78</f>
        <v>0</v>
      </c>
      <c r="E54" s="7">
        <f>Competitors!F78</f>
        <v>0</v>
      </c>
      <c r="F54" s="6"/>
      <c r="G54" s="30">
        <f>INDEX('Day 2 Any Sights'!$E$6:$G$106,Competitors!P78,1)</f>
        <v>0</v>
      </c>
      <c r="H54" s="30">
        <f>INDEX('Day 2 Any Sights'!$E$6:$G$106,Competitors!P78,2)</f>
        <v>0</v>
      </c>
      <c r="I54" s="30">
        <f>INDEX('Day 2 Any Sights'!$E$6:$G$106,Competitors!P78,3)</f>
        <v>0</v>
      </c>
      <c r="J54" s="5"/>
      <c r="K54" s="30">
        <f>INDEX('Day 2 Any Sights'!$I$6:$K$106,Competitors!P78,1)</f>
        <v>0</v>
      </c>
      <c r="L54" s="30">
        <f>INDEX('Day 2 Any Sights'!$I$6:$K$106,Competitors!P78,2)</f>
        <v>0</v>
      </c>
      <c r="M54" s="30">
        <f>INDEX('Day 2 Any Sights'!$I$6:$K$106,Competitors!P78,3)</f>
        <v>0</v>
      </c>
      <c r="N54" s="5"/>
      <c r="O54" s="30">
        <f>INDEX('Day 2 Any Sights'!$M$6:$O$106,Competitors!P78,1)</f>
        <v>0</v>
      </c>
      <c r="P54" s="30">
        <f>INDEX('Day 2 Any Sights'!$M$6:$O$106,Competitors!P78,2)</f>
        <v>0</v>
      </c>
      <c r="Q54" s="30">
        <f>INDEX('Day 2 Any Sights'!$M$6:$O$106,Competitors!P78,3)</f>
        <v>0</v>
      </c>
      <c r="R54" s="5"/>
      <c r="S54" s="30">
        <f>INDEX('Day 2 Any Sights'!$Q$6:$S$106,Competitors!P78,1)</f>
        <v>0</v>
      </c>
      <c r="T54" s="30">
        <f>INDEX('Day 2 Any Sights'!$Q$6:$S$106,Competitors!P78,2)</f>
        <v>0</v>
      </c>
      <c r="U54" s="30">
        <f>INDEX('Day 2 Any Sights'!$Q$6:$S$106,Competitors!P78,3)</f>
        <v>0</v>
      </c>
      <c r="V54" s="5"/>
      <c r="W54" s="30">
        <f>INDEX('Day 2 Any Sights'!$U$6:$Y$106,Competitors!P78,1)</f>
        <v>0</v>
      </c>
      <c r="X54" s="30">
        <f>INDEX('Day 2 Any Sights'!$U$6:$Y$1066,Competitors!P78,2)</f>
        <v>0</v>
      </c>
      <c r="Y54" s="30">
        <f>INDEX('Day 2 Any Sights'!$U$6:$Y$106,Competitors!P78,3)</f>
        <v>0</v>
      </c>
      <c r="Z54" s="30">
        <f>INDEX('Day 2 Any Sights'!$U$6:$Y$106,Competitors!P78,4)</f>
        <v>0</v>
      </c>
      <c r="AA54" s="30">
        <f>INDEX('Day 2 Any Sights'!$U$6:$Y$106,Competitors!P78,5)</f>
        <v>0</v>
      </c>
    </row>
    <row r="55" spans="1:27" ht="15" customHeight="1">
      <c r="A55" s="23"/>
      <c r="B55" s="89">
        <f>Competitors!C79</f>
        <v>149</v>
      </c>
      <c r="C55" s="89">
        <f>Competitors!D79</f>
        <v>0</v>
      </c>
      <c r="D55" s="89">
        <f>Competitors!E79</f>
        <v>0</v>
      </c>
      <c r="E55" s="89">
        <f>Competitors!F79</f>
        <v>0</v>
      </c>
      <c r="F55" s="6"/>
      <c r="G55" s="96">
        <f>INDEX('Day 2 Any Sights'!$E$6:$G$106,Competitors!P79,1)</f>
        <v>0</v>
      </c>
      <c r="H55" s="96">
        <f>INDEX('Day 2 Any Sights'!$E$6:$G$106,Competitors!P79,2)</f>
        <v>0</v>
      </c>
      <c r="I55" s="96">
        <f>INDEX('Day 2 Any Sights'!$E$6:$G$106,Competitors!P79,3)</f>
        <v>0</v>
      </c>
      <c r="J55" s="5"/>
      <c r="K55" s="96">
        <f>INDEX('Day 2 Any Sights'!$I$6:$K$106,Competitors!P79,1)</f>
        <v>0</v>
      </c>
      <c r="L55" s="96">
        <f>INDEX('Day 2 Any Sights'!$I$6:$K$106,Competitors!P79,2)</f>
        <v>0</v>
      </c>
      <c r="M55" s="30">
        <f>INDEX('Day 2 Any Sights'!$I$6:$K$106,Competitors!P79,3)</f>
        <v>0</v>
      </c>
      <c r="N55" s="5"/>
      <c r="O55" s="96">
        <f>INDEX('Day 2 Any Sights'!$M$6:$O$106,Competitors!P79,1)</f>
        <v>0</v>
      </c>
      <c r="P55" s="96">
        <f>INDEX('Day 2 Any Sights'!$M$6:$O$106,Competitors!P79,2)</f>
        <v>0</v>
      </c>
      <c r="Q55" s="96">
        <f>INDEX('Day 2 Any Sights'!$M$6:$O$106,Competitors!P79,3)</f>
        <v>0</v>
      </c>
      <c r="R55" s="5"/>
      <c r="S55" s="96">
        <f>INDEX('Day 2 Any Sights'!$Q$6:$S$106,Competitors!P79,1)</f>
        <v>0</v>
      </c>
      <c r="T55" s="96">
        <f>INDEX('Day 2 Any Sights'!$Q$6:$S$106,Competitors!P79,2)</f>
        <v>0</v>
      </c>
      <c r="U55" s="96">
        <f>INDEX('Day 2 Any Sights'!$Q$6:$S$106,Competitors!P79,3)</f>
        <v>0</v>
      </c>
      <c r="V55" s="5"/>
      <c r="W55" s="96">
        <f>INDEX('Day 2 Any Sights'!$U$6:$Y$106,Competitors!P79,1)</f>
        <v>0</v>
      </c>
      <c r="X55" s="96">
        <f>INDEX('Day 2 Any Sights'!$U$6:$Y$1066,Competitors!P79,2)</f>
        <v>0</v>
      </c>
      <c r="Y55" s="96">
        <f>INDEX('Day 2 Any Sights'!$U$6:$Y$106,Competitors!P79,3)</f>
        <v>0</v>
      </c>
      <c r="Z55" s="96">
        <f>INDEX('Day 2 Any Sights'!$U$6:$Y$106,Competitors!P79,4)</f>
        <v>0</v>
      </c>
      <c r="AA55" s="96">
        <f>INDEX('Day 2 Any Sights'!$U$6:$Y$106,Competitors!P79,5)</f>
        <v>0</v>
      </c>
    </row>
    <row r="56" spans="1:27" ht="15" customHeight="1">
      <c r="A56" s="24"/>
      <c r="B56" s="7">
        <f>Competitors!C80</f>
        <v>150</v>
      </c>
      <c r="C56" s="7">
        <f>Competitors!D80</f>
        <v>0</v>
      </c>
      <c r="D56" s="7">
        <f>Competitors!E80</f>
        <v>0</v>
      </c>
      <c r="E56" s="7">
        <f>Competitors!F80</f>
        <v>0</v>
      </c>
      <c r="F56" s="6"/>
      <c r="G56" s="30">
        <f>INDEX('Day 2 Any Sights'!$E$6:$G$106,Competitors!P80,1)</f>
        <v>0</v>
      </c>
      <c r="H56" s="30">
        <f>INDEX('Day 2 Any Sights'!$E$6:$G$106,Competitors!P80,2)</f>
        <v>0</v>
      </c>
      <c r="I56" s="30">
        <f>INDEX('Day 2 Any Sights'!$E$6:$G$106,Competitors!P80,3)</f>
        <v>0</v>
      </c>
      <c r="J56" s="5"/>
      <c r="K56" s="30">
        <f>INDEX('Day 2 Any Sights'!$I$6:$K$106,Competitors!P80,1)</f>
        <v>0</v>
      </c>
      <c r="L56" s="30">
        <f>INDEX('Day 2 Any Sights'!$I$6:$K$106,Competitors!P80,2)</f>
        <v>0</v>
      </c>
      <c r="M56" s="30">
        <f>INDEX('Day 2 Any Sights'!$I$6:$K$106,Competitors!P80,3)</f>
        <v>0</v>
      </c>
      <c r="N56" s="5"/>
      <c r="O56" s="30">
        <f>INDEX('Day 2 Any Sights'!$M$6:$O$106,Competitors!P80,1)</f>
        <v>0</v>
      </c>
      <c r="P56" s="30">
        <f>INDEX('Day 2 Any Sights'!$M$6:$O$106,Competitors!P80,2)</f>
        <v>0</v>
      </c>
      <c r="Q56" s="30">
        <f>INDEX('Day 2 Any Sights'!$M$6:$O$106,Competitors!P80,3)</f>
        <v>0</v>
      </c>
      <c r="R56" s="5"/>
      <c r="S56" s="30">
        <f>INDEX('Day 2 Any Sights'!$Q$6:$S$106,Competitors!P80,1)</f>
        <v>0</v>
      </c>
      <c r="T56" s="30">
        <f>INDEX('Day 2 Any Sights'!$Q$6:$S$106,Competitors!P80,2)</f>
        <v>0</v>
      </c>
      <c r="U56" s="30">
        <f>INDEX('Day 2 Any Sights'!$Q$6:$S$106,Competitors!P80,3)</f>
        <v>0</v>
      </c>
      <c r="V56" s="5"/>
      <c r="W56" s="30">
        <f>INDEX('Day 2 Any Sights'!$U$6:$Y$106,Competitors!P80,1)</f>
        <v>0</v>
      </c>
      <c r="X56" s="30">
        <f>INDEX('Day 2 Any Sights'!$U$6:$Y$1066,Competitors!P80,2)</f>
        <v>0</v>
      </c>
      <c r="Y56" s="30">
        <f>INDEX('Day 2 Any Sights'!$U$6:$Y$106,Competitors!P80,3)</f>
        <v>0</v>
      </c>
      <c r="Z56" s="30">
        <f>INDEX('Day 2 Any Sights'!$U$6:$Y$106,Competitors!P80,4)</f>
        <v>0</v>
      </c>
      <c r="AA56" s="30">
        <f>INDEX('Day 2 Any Sights'!$U$6:$Y$106,Competitors!P80,5)</f>
        <v>0</v>
      </c>
    </row>
    <row r="57" spans="1:27" ht="15" customHeight="1">
      <c r="A57" s="24"/>
      <c r="B57" s="89">
        <f>Competitors!C81</f>
        <v>151</v>
      </c>
      <c r="C57" s="89">
        <f>Competitors!D81</f>
        <v>0</v>
      </c>
      <c r="D57" s="89">
        <f>Competitors!E81</f>
        <v>0</v>
      </c>
      <c r="E57" s="89">
        <f>Competitors!F81</f>
        <v>0</v>
      </c>
      <c r="F57" s="6"/>
      <c r="G57" s="96">
        <f>INDEX('Day 2 Any Sights'!$E$6:$G$106,Competitors!P81,1)</f>
        <v>0</v>
      </c>
      <c r="H57" s="96">
        <f>INDEX('Day 2 Any Sights'!$E$6:$G$106,Competitors!P81,2)</f>
        <v>0</v>
      </c>
      <c r="I57" s="96">
        <f>INDEX('Day 2 Any Sights'!$E$6:$G$106,Competitors!P81,3)</f>
        <v>0</v>
      </c>
      <c r="J57" s="5"/>
      <c r="K57" s="96">
        <f>INDEX('Day 2 Any Sights'!$I$6:$K$106,Competitors!P81,1)</f>
        <v>0</v>
      </c>
      <c r="L57" s="96">
        <f>INDEX('Day 2 Any Sights'!$I$6:$K$106,Competitors!P81,2)</f>
        <v>0</v>
      </c>
      <c r="M57" s="30">
        <f>INDEX('Day 2 Any Sights'!$I$6:$K$106,Competitors!P81,3)</f>
        <v>0</v>
      </c>
      <c r="N57" s="5"/>
      <c r="O57" s="96">
        <f>INDEX('Day 2 Any Sights'!$M$6:$O$106,Competitors!P81,1)</f>
        <v>0</v>
      </c>
      <c r="P57" s="96">
        <f>INDEX('Day 2 Any Sights'!$M$6:$O$106,Competitors!P81,2)</f>
        <v>0</v>
      </c>
      <c r="Q57" s="96">
        <f>INDEX('Day 2 Any Sights'!$M$6:$O$106,Competitors!P81,3)</f>
        <v>0</v>
      </c>
      <c r="R57" s="5"/>
      <c r="S57" s="96">
        <f>INDEX('Day 2 Any Sights'!$Q$6:$S$106,Competitors!P81,1)</f>
        <v>0</v>
      </c>
      <c r="T57" s="96">
        <f>INDEX('Day 2 Any Sights'!$Q$6:$S$106,Competitors!P81,2)</f>
        <v>0</v>
      </c>
      <c r="U57" s="96">
        <f>INDEX('Day 2 Any Sights'!$Q$6:$S$106,Competitors!P81,3)</f>
        <v>0</v>
      </c>
      <c r="V57" s="5"/>
      <c r="W57" s="96">
        <f>INDEX('Day 2 Any Sights'!$U$6:$Y$106,Competitors!P81,1)</f>
        <v>0</v>
      </c>
      <c r="X57" s="96">
        <f>INDEX('Day 2 Any Sights'!$U$6:$Y$1066,Competitors!P81,2)</f>
        <v>0</v>
      </c>
      <c r="Y57" s="96">
        <f>INDEX('Day 2 Any Sights'!$U$6:$Y$106,Competitors!P81,3)</f>
        <v>0</v>
      </c>
      <c r="Z57" s="96">
        <f>INDEX('Day 2 Any Sights'!$U$6:$Y$106,Competitors!P81,4)</f>
        <v>0</v>
      </c>
      <c r="AA57" s="96">
        <f>INDEX('Day 2 Any Sights'!$U$6:$Y$106,Competitors!P81,5)</f>
        <v>0</v>
      </c>
    </row>
    <row r="58" spans="1:27" ht="15" customHeight="1">
      <c r="A58" s="23"/>
      <c r="B58" s="7">
        <f>Competitors!C82</f>
        <v>152</v>
      </c>
      <c r="C58" s="7">
        <f>Competitors!D82</f>
        <v>0</v>
      </c>
      <c r="D58" s="7">
        <f>Competitors!E82</f>
        <v>0</v>
      </c>
      <c r="E58" s="7">
        <f>Competitors!F82</f>
        <v>0</v>
      </c>
      <c r="F58" s="6"/>
      <c r="G58" s="30">
        <f>INDEX('Day 2 Any Sights'!$E$6:$G$106,Competitors!P82,1)</f>
        <v>0</v>
      </c>
      <c r="H58" s="30">
        <f>INDEX('Day 2 Any Sights'!$E$6:$G$106,Competitors!P82,2)</f>
        <v>0</v>
      </c>
      <c r="I58" s="30">
        <f>INDEX('Day 2 Any Sights'!$E$6:$G$106,Competitors!P82,3)</f>
        <v>0</v>
      </c>
      <c r="J58" s="5"/>
      <c r="K58" s="30">
        <f>INDEX('Day 2 Any Sights'!$I$6:$K$106,Competitors!P82,1)</f>
        <v>0</v>
      </c>
      <c r="L58" s="30">
        <f>INDEX('Day 2 Any Sights'!$I$6:$K$106,Competitors!P82,2)</f>
        <v>0</v>
      </c>
      <c r="M58" s="30">
        <f>INDEX('Day 2 Any Sights'!$I$6:$K$106,Competitors!P82,3)</f>
        <v>0</v>
      </c>
      <c r="N58" s="5"/>
      <c r="O58" s="30">
        <f>INDEX('Day 2 Any Sights'!$M$6:$O$106,Competitors!P82,1)</f>
        <v>0</v>
      </c>
      <c r="P58" s="30">
        <f>INDEX('Day 2 Any Sights'!$M$6:$O$106,Competitors!P82,2)</f>
        <v>0</v>
      </c>
      <c r="Q58" s="30">
        <f>INDEX('Day 2 Any Sights'!$M$6:$O$106,Competitors!P82,3)</f>
        <v>0</v>
      </c>
      <c r="R58" s="5"/>
      <c r="S58" s="30">
        <f>INDEX('Day 2 Any Sights'!$Q$6:$S$106,Competitors!P82,1)</f>
        <v>0</v>
      </c>
      <c r="T58" s="30">
        <f>INDEX('Day 2 Any Sights'!$Q$6:$S$106,Competitors!P82,2)</f>
        <v>0</v>
      </c>
      <c r="U58" s="30">
        <f>INDEX('Day 2 Any Sights'!$Q$6:$S$106,Competitors!P82,3)</f>
        <v>0</v>
      </c>
      <c r="V58" s="5"/>
      <c r="W58" s="30">
        <f>INDEX('Day 2 Any Sights'!$U$6:$Y$106,Competitors!P82,1)</f>
        <v>0</v>
      </c>
      <c r="X58" s="30">
        <f>INDEX('Day 2 Any Sights'!$U$6:$Y$1066,Competitors!P82,2)</f>
        <v>0</v>
      </c>
      <c r="Y58" s="30">
        <f>INDEX('Day 2 Any Sights'!$U$6:$Y$106,Competitors!P82,3)</f>
        <v>0</v>
      </c>
      <c r="Z58" s="30">
        <f>INDEX('Day 2 Any Sights'!$U$6:$Y$106,Competitors!P82,4)</f>
        <v>0</v>
      </c>
      <c r="AA58" s="30">
        <f>INDEX('Day 2 Any Sights'!$U$6:$Y$106,Competitors!P82,5)</f>
        <v>0</v>
      </c>
    </row>
    <row r="59" spans="1:27" ht="15" customHeight="1">
      <c r="A59" s="23"/>
      <c r="B59" s="89">
        <f>Competitors!C83</f>
        <v>153</v>
      </c>
      <c r="C59" s="89">
        <f>Competitors!D83</f>
        <v>0</v>
      </c>
      <c r="D59" s="89">
        <f>Competitors!E83</f>
        <v>0</v>
      </c>
      <c r="E59" s="89">
        <f>Competitors!F83</f>
        <v>0</v>
      </c>
      <c r="F59" s="6"/>
      <c r="G59" s="96">
        <f>INDEX('Day 2 Any Sights'!$E$6:$G$106,Competitors!P83,1)</f>
        <v>0</v>
      </c>
      <c r="H59" s="96">
        <f>INDEX('Day 2 Any Sights'!$E$6:$G$106,Competitors!P83,2)</f>
        <v>0</v>
      </c>
      <c r="I59" s="96">
        <f>INDEX('Day 2 Any Sights'!$E$6:$G$106,Competitors!P83,3)</f>
        <v>0</v>
      </c>
      <c r="J59" s="5"/>
      <c r="K59" s="96">
        <f>INDEX('Day 2 Any Sights'!$I$6:$K$106,Competitors!P83,1)</f>
        <v>0</v>
      </c>
      <c r="L59" s="96">
        <f>INDEX('Day 2 Any Sights'!$I$6:$K$106,Competitors!P83,2)</f>
        <v>0</v>
      </c>
      <c r="M59" s="30">
        <f>INDEX('Day 2 Any Sights'!$I$6:$K$106,Competitors!P83,3)</f>
        <v>0</v>
      </c>
      <c r="N59" s="5"/>
      <c r="O59" s="96">
        <f>INDEX('Day 2 Any Sights'!$M$6:$O$106,Competitors!P83,1)</f>
        <v>0</v>
      </c>
      <c r="P59" s="96">
        <f>INDEX('Day 2 Any Sights'!$M$6:$O$106,Competitors!P83,2)</f>
        <v>0</v>
      </c>
      <c r="Q59" s="96">
        <f>INDEX('Day 2 Any Sights'!$M$6:$O$106,Competitors!P83,3)</f>
        <v>0</v>
      </c>
      <c r="R59" s="5"/>
      <c r="S59" s="96">
        <f>INDEX('Day 2 Any Sights'!$Q$6:$S$106,Competitors!P83,1)</f>
        <v>0</v>
      </c>
      <c r="T59" s="96">
        <f>INDEX('Day 2 Any Sights'!$Q$6:$S$106,Competitors!P83,2)</f>
        <v>0</v>
      </c>
      <c r="U59" s="96">
        <f>INDEX('Day 2 Any Sights'!$Q$6:$S$106,Competitors!P83,3)</f>
        <v>0</v>
      </c>
      <c r="V59" s="5"/>
      <c r="W59" s="96">
        <f>INDEX('Day 2 Any Sights'!$U$6:$Y$106,Competitors!P83,1)</f>
        <v>0</v>
      </c>
      <c r="X59" s="96">
        <f>INDEX('Day 2 Any Sights'!$U$6:$Y$1066,Competitors!P83,2)</f>
        <v>0</v>
      </c>
      <c r="Y59" s="96">
        <f>INDEX('Day 2 Any Sights'!$U$6:$Y$106,Competitors!P83,3)</f>
        <v>0</v>
      </c>
      <c r="Z59" s="96">
        <f>INDEX('Day 2 Any Sights'!$U$6:$Y$106,Competitors!P83,4)</f>
        <v>0</v>
      </c>
      <c r="AA59" s="96">
        <f>INDEX('Day 2 Any Sights'!$U$6:$Y$106,Competitors!P83,5)</f>
        <v>0</v>
      </c>
    </row>
    <row r="60" spans="1:27" ht="15" customHeight="1">
      <c r="A60" s="23"/>
      <c r="B60" s="7">
        <f>Competitors!C84</f>
        <v>154</v>
      </c>
      <c r="C60" s="7">
        <f>Competitors!D84</f>
        <v>0</v>
      </c>
      <c r="D60" s="7">
        <f>Competitors!E84</f>
        <v>0</v>
      </c>
      <c r="E60" s="7">
        <f>Competitors!F84</f>
        <v>0</v>
      </c>
      <c r="F60" s="6"/>
      <c r="G60" s="30">
        <f>INDEX('Day 2 Any Sights'!$E$6:$G$106,Competitors!P84,1)</f>
        <v>0</v>
      </c>
      <c r="H60" s="30">
        <f>INDEX('Day 2 Any Sights'!$E$6:$G$106,Competitors!P84,2)</f>
        <v>0</v>
      </c>
      <c r="I60" s="30">
        <f>INDEX('Day 2 Any Sights'!$E$6:$G$106,Competitors!P84,3)</f>
        <v>0</v>
      </c>
      <c r="J60" s="5"/>
      <c r="K60" s="30">
        <f>INDEX('Day 2 Any Sights'!$I$6:$K$106,Competitors!P84,1)</f>
        <v>0</v>
      </c>
      <c r="L60" s="30">
        <f>INDEX('Day 2 Any Sights'!$I$6:$K$106,Competitors!P84,2)</f>
        <v>0</v>
      </c>
      <c r="M60" s="30">
        <f>INDEX('Day 2 Any Sights'!$I$6:$K$106,Competitors!P84,3)</f>
        <v>0</v>
      </c>
      <c r="N60" s="5"/>
      <c r="O60" s="30">
        <f>INDEX('Day 2 Any Sights'!$M$6:$O$106,Competitors!P84,1)</f>
        <v>0</v>
      </c>
      <c r="P60" s="30">
        <f>INDEX('Day 2 Any Sights'!$M$6:$O$106,Competitors!P84,2)</f>
        <v>0</v>
      </c>
      <c r="Q60" s="30">
        <f>INDEX('Day 2 Any Sights'!$M$6:$O$106,Competitors!P84,3)</f>
        <v>0</v>
      </c>
      <c r="R60" s="5"/>
      <c r="S60" s="30">
        <f>INDEX('Day 2 Any Sights'!$Q$6:$S$106,Competitors!P84,1)</f>
        <v>0</v>
      </c>
      <c r="T60" s="30">
        <f>INDEX('Day 2 Any Sights'!$Q$6:$S$106,Competitors!P84,2)</f>
        <v>0</v>
      </c>
      <c r="U60" s="30">
        <f>INDEX('Day 2 Any Sights'!$Q$6:$S$106,Competitors!P84,3)</f>
        <v>0</v>
      </c>
      <c r="V60" s="5"/>
      <c r="W60" s="30">
        <f>INDEX('Day 2 Any Sights'!$U$6:$Y$106,Competitors!P84,1)</f>
        <v>0</v>
      </c>
      <c r="X60" s="30">
        <f>INDEX('Day 2 Any Sights'!$U$6:$Y$1066,Competitors!P84,2)</f>
        <v>0</v>
      </c>
      <c r="Y60" s="30">
        <f>INDEX('Day 2 Any Sights'!$U$6:$Y$106,Competitors!P84,3)</f>
        <v>0</v>
      </c>
      <c r="Z60" s="30">
        <f>INDEX('Day 2 Any Sights'!$U$6:$Y$106,Competitors!P84,4)</f>
        <v>0</v>
      </c>
      <c r="AA60" s="30">
        <f>INDEX('Day 2 Any Sights'!$U$6:$Y$106,Competitors!P84,5)</f>
        <v>0</v>
      </c>
    </row>
    <row r="61" spans="1:27" ht="15" customHeight="1">
      <c r="A61" s="23"/>
      <c r="B61" s="89">
        <f>Competitors!C85</f>
        <v>155</v>
      </c>
      <c r="C61" s="89">
        <f>Competitors!D85</f>
        <v>0</v>
      </c>
      <c r="D61" s="89">
        <f>Competitors!E85</f>
        <v>0</v>
      </c>
      <c r="E61" s="89">
        <f>Competitors!F85</f>
        <v>0</v>
      </c>
      <c r="F61" s="6"/>
      <c r="G61" s="96">
        <f>INDEX('Day 2 Any Sights'!$E$6:$G$106,Competitors!P85,1)</f>
        <v>0</v>
      </c>
      <c r="H61" s="96">
        <f>INDEX('Day 2 Any Sights'!$E$6:$G$106,Competitors!P85,2)</f>
        <v>0</v>
      </c>
      <c r="I61" s="96">
        <f>INDEX('Day 2 Any Sights'!$E$6:$G$106,Competitors!P85,3)</f>
        <v>0</v>
      </c>
      <c r="J61" s="5"/>
      <c r="K61" s="96">
        <f>INDEX('Day 2 Any Sights'!$I$6:$K$106,Competitors!P85,1)</f>
        <v>0</v>
      </c>
      <c r="L61" s="96">
        <f>INDEX('Day 2 Any Sights'!$I$6:$K$106,Competitors!P85,2)</f>
        <v>0</v>
      </c>
      <c r="M61" s="30">
        <f>INDEX('Day 2 Any Sights'!$I$6:$K$106,Competitors!P85,3)</f>
        <v>0</v>
      </c>
      <c r="N61" s="5"/>
      <c r="O61" s="96">
        <f>INDEX('Day 2 Any Sights'!$M$6:$O$106,Competitors!P85,1)</f>
        <v>0</v>
      </c>
      <c r="P61" s="96">
        <f>INDEX('Day 2 Any Sights'!$M$6:$O$106,Competitors!P85,2)</f>
        <v>0</v>
      </c>
      <c r="Q61" s="96">
        <f>INDEX('Day 2 Any Sights'!$M$6:$O$106,Competitors!P85,3)</f>
        <v>0</v>
      </c>
      <c r="R61" s="5"/>
      <c r="S61" s="96">
        <f>INDEX('Day 2 Any Sights'!$Q$6:$S$106,Competitors!P85,1)</f>
        <v>0</v>
      </c>
      <c r="T61" s="96">
        <f>INDEX('Day 2 Any Sights'!$Q$6:$S$106,Competitors!P85,2)</f>
        <v>0</v>
      </c>
      <c r="U61" s="96">
        <f>INDEX('Day 2 Any Sights'!$Q$6:$S$106,Competitors!P85,3)</f>
        <v>0</v>
      </c>
      <c r="V61" s="5"/>
      <c r="W61" s="96">
        <f>INDEX('Day 2 Any Sights'!$U$6:$Y$106,Competitors!P85,1)</f>
        <v>0</v>
      </c>
      <c r="X61" s="96">
        <f>INDEX('Day 2 Any Sights'!$U$6:$Y$1066,Competitors!P85,2)</f>
        <v>0</v>
      </c>
      <c r="Y61" s="96">
        <f>INDEX('Day 2 Any Sights'!$U$6:$Y$106,Competitors!P85,3)</f>
        <v>0</v>
      </c>
      <c r="Z61" s="96">
        <f>INDEX('Day 2 Any Sights'!$U$6:$Y$106,Competitors!P85,4)</f>
        <v>0</v>
      </c>
      <c r="AA61" s="96">
        <f>INDEX('Day 2 Any Sights'!$U$6:$Y$106,Competitors!P85,5)</f>
        <v>0</v>
      </c>
    </row>
    <row r="62" spans="1:27" ht="12.75" customHeight="1">
      <c r="A62" s="23"/>
      <c r="B62" s="7">
        <f>Competitors!C86</f>
        <v>156</v>
      </c>
      <c r="C62" s="7">
        <f>Competitors!D86</f>
        <v>0</v>
      </c>
      <c r="D62" s="7">
        <f>Competitors!E86</f>
        <v>0</v>
      </c>
      <c r="E62" s="7">
        <f>Competitors!F86</f>
        <v>0</v>
      </c>
      <c r="G62" s="30">
        <f>INDEX('Day 2 Any Sights'!$E$6:$G$106,Competitors!P86,1)</f>
        <v>0</v>
      </c>
      <c r="H62" s="30">
        <f>INDEX('Day 2 Any Sights'!$E$6:$G$106,Competitors!P86,2)</f>
        <v>0</v>
      </c>
      <c r="I62" s="30">
        <f>INDEX('Day 2 Any Sights'!$E$6:$G$106,Competitors!P86,3)</f>
        <v>0</v>
      </c>
      <c r="J62" s="5"/>
      <c r="K62" s="30">
        <f>INDEX('Day 2 Any Sights'!$I$6:$K$106,Competitors!P86,1)</f>
        <v>0</v>
      </c>
      <c r="L62" s="30">
        <f>INDEX('Day 2 Any Sights'!$I$6:$K$106,Competitors!P86,2)</f>
        <v>0</v>
      </c>
      <c r="M62" s="30">
        <f>INDEX('Day 2 Any Sights'!$I$6:$K$106,Competitors!P86,3)</f>
        <v>0</v>
      </c>
      <c r="N62" s="5"/>
      <c r="O62" s="30">
        <f>INDEX('Day 2 Any Sights'!$M$6:$O$106,Competitors!P86,1)</f>
        <v>0</v>
      </c>
      <c r="P62" s="30">
        <f>INDEX('Day 2 Any Sights'!$M$6:$O$106,Competitors!P86,2)</f>
        <v>0</v>
      </c>
      <c r="Q62" s="30">
        <f>INDEX('Day 2 Any Sights'!$M$6:$O$106,Competitors!P86,3)</f>
        <v>0</v>
      </c>
      <c r="R62" s="5"/>
      <c r="S62" s="30">
        <f>INDEX('Day 2 Any Sights'!$Q$6:$S$106,Competitors!P86,1)</f>
        <v>0</v>
      </c>
      <c r="T62" s="30">
        <f>INDEX('Day 2 Any Sights'!$Q$6:$S$106,Competitors!P86,2)</f>
        <v>0</v>
      </c>
      <c r="U62" s="30">
        <f>INDEX('Day 2 Any Sights'!$Q$6:$S$106,Competitors!P86,3)</f>
        <v>0</v>
      </c>
      <c r="V62" s="5"/>
      <c r="W62" s="30">
        <f>INDEX('Day 2 Any Sights'!$U$6:$Y$106,Competitors!P86,1)</f>
        <v>0</v>
      </c>
      <c r="X62" s="30">
        <f>INDEX('Day 2 Any Sights'!$U$6:$Y$1066,Competitors!P86,2)</f>
        <v>0</v>
      </c>
      <c r="Y62" s="30">
        <f>INDEX('Day 2 Any Sights'!$U$6:$Y$106,Competitors!P86,3)</f>
        <v>0</v>
      </c>
      <c r="Z62" s="30">
        <f>INDEX('Day 2 Any Sights'!$U$6:$Y$106,Competitors!P86,4)</f>
        <v>0</v>
      </c>
      <c r="AA62" s="30">
        <f>INDEX('Day 2 Any Sights'!$U$6:$Y$106,Competitors!P86,5)</f>
        <v>0</v>
      </c>
    </row>
    <row r="63" spans="1:27" ht="14.25" customHeight="1">
      <c r="A63" s="23"/>
      <c r="B63" s="89">
        <f>Competitors!C87</f>
        <v>157</v>
      </c>
      <c r="C63" s="89">
        <f>Competitors!D87</f>
        <v>0</v>
      </c>
      <c r="D63" s="89">
        <f>Competitors!E87</f>
        <v>0</v>
      </c>
      <c r="E63" s="89">
        <f>Competitors!F87</f>
        <v>0</v>
      </c>
      <c r="G63" s="96">
        <f>INDEX('Day 2 Any Sights'!$E$6:$G$106,Competitors!P87,1)</f>
        <v>0</v>
      </c>
      <c r="H63" s="96">
        <f>INDEX('Day 2 Any Sights'!$E$6:$G$106,Competitors!P87,2)</f>
        <v>0</v>
      </c>
      <c r="I63" s="96">
        <f>INDEX('Day 2 Any Sights'!$E$6:$G$106,Competitors!P87,3)</f>
        <v>0</v>
      </c>
      <c r="J63" s="5"/>
      <c r="K63" s="96">
        <f>INDEX('Day 2 Any Sights'!$I$6:$K$106,Competitors!P87,1)</f>
        <v>0</v>
      </c>
      <c r="L63" s="96">
        <f>INDEX('Day 2 Any Sights'!$I$6:$K$106,Competitors!P87,2)</f>
        <v>0</v>
      </c>
      <c r="M63" s="30">
        <f>INDEX('Day 2 Any Sights'!$I$6:$K$106,Competitors!P87,3)</f>
        <v>0</v>
      </c>
      <c r="N63" s="5"/>
      <c r="O63" s="96">
        <f>INDEX('Day 2 Any Sights'!$M$6:$O$106,Competitors!P87,1)</f>
        <v>0</v>
      </c>
      <c r="P63" s="96">
        <f>INDEX('Day 2 Any Sights'!$M$6:$O$106,Competitors!P87,2)</f>
        <v>0</v>
      </c>
      <c r="Q63" s="96">
        <f>INDEX('Day 2 Any Sights'!$M$6:$O$106,Competitors!P87,3)</f>
        <v>0</v>
      </c>
      <c r="R63" s="5"/>
      <c r="S63" s="96">
        <f>INDEX('Day 2 Any Sights'!$Q$6:$S$106,Competitors!P87,1)</f>
        <v>0</v>
      </c>
      <c r="T63" s="96">
        <f>INDEX('Day 2 Any Sights'!$Q$6:$S$106,Competitors!P87,2)</f>
        <v>0</v>
      </c>
      <c r="U63" s="96">
        <f>INDEX('Day 2 Any Sights'!$Q$6:$S$106,Competitors!P87,3)</f>
        <v>0</v>
      </c>
      <c r="V63" s="5"/>
      <c r="W63" s="96">
        <f>INDEX('Day 2 Any Sights'!$U$6:$Y$106,Competitors!P87,1)</f>
        <v>0</v>
      </c>
      <c r="X63" s="96">
        <f>INDEX('Day 2 Any Sights'!$U$6:$Y$1066,Competitors!P87,2)</f>
        <v>0</v>
      </c>
      <c r="Y63" s="96">
        <f>INDEX('Day 2 Any Sights'!$U$6:$Y$106,Competitors!P87,3)</f>
        <v>0</v>
      </c>
      <c r="Z63" s="96">
        <f>INDEX('Day 2 Any Sights'!$U$6:$Y$106,Competitors!P87,4)</f>
        <v>0</v>
      </c>
      <c r="AA63" s="96">
        <f>INDEX('Day 2 Any Sights'!$U$6:$Y$106,Competitors!P87,5)</f>
        <v>0</v>
      </c>
    </row>
    <row r="64" spans="1:27" ht="15.75" customHeight="1">
      <c r="A64" s="23"/>
      <c r="B64" s="7">
        <f>Competitors!C88</f>
        <v>158</v>
      </c>
      <c r="C64" s="7">
        <f>Competitors!D88</f>
        <v>0</v>
      </c>
      <c r="D64" s="7">
        <f>Competitors!E88</f>
        <v>0</v>
      </c>
      <c r="E64" s="7">
        <f>Competitors!F88</f>
        <v>0</v>
      </c>
      <c r="G64" s="30">
        <f>INDEX('Day 2 Any Sights'!$E$6:$G$106,Competitors!P88,1)</f>
        <v>0</v>
      </c>
      <c r="H64" s="30">
        <f>INDEX('Day 2 Any Sights'!$E$6:$G$106,Competitors!P88,2)</f>
        <v>0</v>
      </c>
      <c r="I64" s="30">
        <f>INDEX('Day 2 Any Sights'!$E$6:$G$106,Competitors!P88,3)</f>
        <v>0</v>
      </c>
      <c r="J64" s="5"/>
      <c r="K64" s="30">
        <f>INDEX('Day 2 Any Sights'!$I$6:$K$106,Competitors!P88,1)</f>
        <v>0</v>
      </c>
      <c r="L64" s="30">
        <f>INDEX('Day 2 Any Sights'!$I$6:$K$106,Competitors!P88,2)</f>
        <v>0</v>
      </c>
      <c r="M64" s="30">
        <f>INDEX('Day 2 Any Sights'!$I$6:$K$106,Competitors!P88,3)</f>
        <v>0</v>
      </c>
      <c r="N64" s="5"/>
      <c r="O64" s="30">
        <f>INDEX('Day 2 Any Sights'!$M$6:$O$106,Competitors!P88,1)</f>
        <v>0</v>
      </c>
      <c r="P64" s="30">
        <f>INDEX('Day 2 Any Sights'!$M$6:$O$106,Competitors!P88,2)</f>
        <v>0</v>
      </c>
      <c r="Q64" s="30">
        <f>INDEX('Day 2 Any Sights'!$M$6:$O$106,Competitors!P88,3)</f>
        <v>0</v>
      </c>
      <c r="R64" s="5"/>
      <c r="S64" s="30">
        <f>INDEX('Day 2 Any Sights'!$Q$6:$S$106,Competitors!P88,1)</f>
        <v>0</v>
      </c>
      <c r="T64" s="30">
        <f>INDEX('Day 2 Any Sights'!$Q$6:$S$106,Competitors!P88,2)</f>
        <v>0</v>
      </c>
      <c r="U64" s="30">
        <f>INDEX('Day 2 Any Sights'!$Q$6:$S$106,Competitors!P88,3)</f>
        <v>0</v>
      </c>
      <c r="V64" s="5"/>
      <c r="W64" s="30">
        <f>INDEX('Day 2 Any Sights'!$U$6:$Y$106,Competitors!P88,1)</f>
        <v>0</v>
      </c>
      <c r="X64" s="30">
        <f>INDEX('Day 2 Any Sights'!$U$6:$Y$1066,Competitors!P88,2)</f>
        <v>0</v>
      </c>
      <c r="Y64" s="30">
        <f>INDEX('Day 2 Any Sights'!$U$6:$Y$106,Competitors!P88,3)</f>
        <v>0</v>
      </c>
      <c r="Z64" s="30">
        <f>INDEX('Day 2 Any Sights'!$U$6:$Y$106,Competitors!P88,4)</f>
        <v>0</v>
      </c>
      <c r="AA64" s="30">
        <f>INDEX('Day 2 Any Sights'!$U$6:$Y$106,Competitors!P88,5)</f>
        <v>0</v>
      </c>
    </row>
    <row r="65" spans="1:27" ht="15" customHeight="1">
      <c r="A65" s="24"/>
      <c r="B65" s="89">
        <f>Competitors!C89</f>
        <v>159</v>
      </c>
      <c r="C65" s="89">
        <f>Competitors!D89</f>
        <v>0</v>
      </c>
      <c r="D65" s="89">
        <f>Competitors!E89</f>
        <v>0</v>
      </c>
      <c r="E65" s="89">
        <f>Competitors!F89</f>
        <v>0</v>
      </c>
      <c r="G65" s="96">
        <f>INDEX('Day 2 Any Sights'!$E$6:$G$106,Competitors!P89,1)</f>
        <v>0</v>
      </c>
      <c r="H65" s="96">
        <f>INDEX('Day 2 Any Sights'!$E$6:$G$106,Competitors!P89,2)</f>
        <v>0</v>
      </c>
      <c r="I65" s="96">
        <f>INDEX('Day 2 Any Sights'!$E$6:$G$106,Competitors!P89,3)</f>
        <v>0</v>
      </c>
      <c r="J65" s="5"/>
      <c r="K65" s="96">
        <f>INDEX('Day 2 Any Sights'!$I$6:$K$106,Competitors!P89,1)</f>
        <v>0</v>
      </c>
      <c r="L65" s="96">
        <f>INDEX('Day 2 Any Sights'!$I$6:$K$106,Competitors!P89,2)</f>
        <v>0</v>
      </c>
      <c r="M65" s="30">
        <f>INDEX('Day 2 Any Sights'!$I$6:$K$106,Competitors!P89,3)</f>
        <v>0</v>
      </c>
      <c r="N65" s="5"/>
      <c r="O65" s="96">
        <f>INDEX('Day 2 Any Sights'!$M$6:$O$106,Competitors!P89,1)</f>
        <v>0</v>
      </c>
      <c r="P65" s="96">
        <f>INDEX('Day 2 Any Sights'!$M$6:$O$106,Competitors!P89,2)</f>
        <v>0</v>
      </c>
      <c r="Q65" s="96">
        <f>INDEX('Day 2 Any Sights'!$M$6:$O$106,Competitors!P89,3)</f>
        <v>0</v>
      </c>
      <c r="R65" s="5"/>
      <c r="S65" s="96">
        <f>INDEX('Day 2 Any Sights'!$Q$6:$S$106,Competitors!P89,1)</f>
        <v>0</v>
      </c>
      <c r="T65" s="96">
        <f>INDEX('Day 2 Any Sights'!$Q$6:$S$106,Competitors!P89,2)</f>
        <v>0</v>
      </c>
      <c r="U65" s="96">
        <f>INDEX('Day 2 Any Sights'!$Q$6:$S$106,Competitors!P89,3)</f>
        <v>0</v>
      </c>
      <c r="V65" s="5"/>
      <c r="W65" s="96">
        <f>INDEX('Day 2 Any Sights'!$U$6:$Y$106,Competitors!P89,1)</f>
        <v>0</v>
      </c>
      <c r="X65" s="96">
        <f>INDEX('Day 2 Any Sights'!$U$6:$Y$1066,Competitors!P89,2)</f>
        <v>0</v>
      </c>
      <c r="Y65" s="96">
        <f>INDEX('Day 2 Any Sights'!$U$6:$Y$106,Competitors!P89,3)</f>
        <v>0</v>
      </c>
      <c r="Z65" s="96">
        <f>INDEX('Day 2 Any Sights'!$U$6:$Y$106,Competitors!P89,4)</f>
        <v>0</v>
      </c>
      <c r="AA65" s="96">
        <f>INDEX('Day 2 Any Sights'!$U$6:$Y$106,Competitors!P89,5)</f>
        <v>0</v>
      </c>
    </row>
  </sheetData>
  <sheetProtection/>
  <mergeCells count="5">
    <mergeCell ref="W4:AA4"/>
    <mergeCell ref="G4:I4"/>
    <mergeCell ref="K4:M4"/>
    <mergeCell ref="O4:Q4"/>
    <mergeCell ref="S4:U4"/>
  </mergeCells>
  <printOptions/>
  <pageMargins left="0.25" right="0.25" top="0.25" bottom="0.25" header="0.25" footer="0.25"/>
  <pageSetup fitToHeight="2" fitToWidth="1" horizontalDpi="600" verticalDpi="600" orientation="landscape" paperSize="17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65"/>
  <sheetViews>
    <sheetView zoomScale="75" zoomScaleNormal="75" workbookViewId="0" topLeftCell="A5">
      <pane ySplit="800" topLeftCell="BM4" activePane="bottomLeft" state="split"/>
      <selection pane="topLeft" activeCell="C5" sqref="C5"/>
      <selection pane="bottomLeft" activeCell="O37" sqref="O37"/>
    </sheetView>
  </sheetViews>
  <sheetFormatPr defaultColWidth="11.421875" defaultRowHeight="12.75"/>
  <cols>
    <col min="1" max="1" width="6.7109375" style="0" customWidth="1"/>
    <col min="2" max="2" width="20.7109375" style="0" customWidth="1"/>
    <col min="3" max="3" width="14.28125" style="0" customWidth="1"/>
    <col min="4" max="4" width="13.28125" style="0" customWidth="1"/>
    <col min="5" max="5" width="11.421875" style="0" customWidth="1"/>
    <col min="6" max="6" width="10.7109375" style="0" customWidth="1"/>
    <col min="7" max="7" width="11.421875" style="0" customWidth="1"/>
    <col min="8" max="8" width="6.00390625" style="0" customWidth="1"/>
    <col min="9" max="9" width="5.421875" style="0" customWidth="1"/>
    <col min="10" max="10" width="5.7109375" style="0" customWidth="1"/>
    <col min="11" max="12" width="8.421875" style="0" bestFit="1" customWidth="1"/>
    <col min="13" max="13" width="9.421875" style="0" bestFit="1" customWidth="1"/>
    <col min="14" max="19" width="8.421875" style="0" bestFit="1" customWidth="1"/>
    <col min="20" max="16384" width="8.8515625" style="0" customWidth="1"/>
  </cols>
  <sheetData>
    <row r="4" ht="12.75" thickBot="1"/>
    <row r="5" spans="1:19" ht="36.75" thickBot="1">
      <c r="A5" s="84" t="s">
        <v>35</v>
      </c>
      <c r="B5" s="85" t="s">
        <v>37</v>
      </c>
      <c r="C5" s="85" t="s">
        <v>126</v>
      </c>
      <c r="D5" s="85" t="s">
        <v>2</v>
      </c>
      <c r="E5" s="86" t="s">
        <v>4</v>
      </c>
      <c r="F5" s="86" t="s">
        <v>3</v>
      </c>
      <c r="G5" s="86" t="s">
        <v>5</v>
      </c>
      <c r="H5" s="85" t="s">
        <v>41</v>
      </c>
      <c r="I5" s="85" t="s">
        <v>36</v>
      </c>
      <c r="J5" s="85" t="s">
        <v>113</v>
      </c>
      <c r="K5" s="86" t="s">
        <v>111</v>
      </c>
      <c r="L5" s="86" t="s">
        <v>6</v>
      </c>
      <c r="M5" s="86" t="s">
        <v>112</v>
      </c>
      <c r="N5" s="86" t="s">
        <v>114</v>
      </c>
      <c r="O5" s="86" t="s">
        <v>9</v>
      </c>
      <c r="P5" s="86" t="s">
        <v>115</v>
      </c>
      <c r="Q5" s="86" t="s">
        <v>87</v>
      </c>
      <c r="R5" s="86" t="s">
        <v>84</v>
      </c>
      <c r="S5" s="87" t="s">
        <v>86</v>
      </c>
    </row>
    <row r="6" spans="1:19" ht="14.25" customHeight="1">
      <c r="A6" s="131">
        <f>Competitors!C33</f>
        <v>103</v>
      </c>
      <c r="B6" s="132" t="str">
        <f>Competitors!D33</f>
        <v>Harold Rocketto</v>
      </c>
      <c r="C6" s="132" t="str">
        <f>Competitors!E33</f>
        <v>Senior</v>
      </c>
      <c r="D6" s="132" t="str">
        <f>Competitors!F33</f>
        <v>Expert</v>
      </c>
      <c r="E6" s="133">
        <f>'Day 1 Results'!AA10</f>
        <v>1595.1109999999999</v>
      </c>
      <c r="F6" s="133">
        <f>'Day 2 Results'!AA9</f>
        <v>1600.1310000000003</v>
      </c>
      <c r="G6" s="133">
        <f aca="true" t="shared" si="0" ref="G6:G37">E6+F6</f>
        <v>3195.242</v>
      </c>
      <c r="H6" s="132">
        <f>Competitors!Q33</f>
        <v>1</v>
      </c>
      <c r="I6" s="132">
        <f>Competitors!R33</f>
        <v>4</v>
      </c>
      <c r="J6" s="132">
        <f>Competitors!S33</f>
        <v>1</v>
      </c>
      <c r="K6" s="133">
        <f aca="true" t="shared" si="1" ref="K6:K37">IF(J6=2,G6,0)</f>
        <v>0</v>
      </c>
      <c r="L6" s="133">
        <f aca="true" t="shared" si="2" ref="L6:L37">IF(H6=1,G6,0)</f>
        <v>3195.242</v>
      </c>
      <c r="M6" s="133">
        <f aca="true" t="shared" si="3" ref="M6:M37">IF(I6=2,G6,0)</f>
        <v>0</v>
      </c>
      <c r="N6" s="133">
        <f aca="true" t="shared" si="4" ref="N6:N37">IF(I6=3,G6,0)</f>
        <v>0</v>
      </c>
      <c r="O6" s="133">
        <f aca="true" t="shared" si="5" ref="O6:O37">IF(I6=4,G6,0)</f>
        <v>3195.242</v>
      </c>
      <c r="P6" s="133">
        <f aca="true" t="shared" si="6" ref="P6:P37">IF(I6=5,G6,IF(I6=1,G6,0))</f>
        <v>0</v>
      </c>
      <c r="Q6" s="133">
        <f aca="true" t="shared" si="7" ref="Q6:Q37">IF(H6=2,G6,0)</f>
        <v>0</v>
      </c>
      <c r="R6" s="133">
        <f aca="true" t="shared" si="8" ref="R6:R37">IF(H6=3,G6,0)</f>
        <v>0</v>
      </c>
      <c r="S6" s="134">
        <f aca="true" t="shared" si="9" ref="S6:S37">IF(H6=4,G6,0)</f>
        <v>0</v>
      </c>
    </row>
    <row r="7" spans="1:19" s="135" customFormat="1" ht="15" customHeight="1">
      <c r="A7" s="80">
        <f>Competitors!C30</f>
        <v>100</v>
      </c>
      <c r="B7" s="81" t="str">
        <f>Competitors!D30</f>
        <v>Erik Hoskins</v>
      </c>
      <c r="C7" s="81" t="str">
        <f>Competitors!E30</f>
        <v>Open</v>
      </c>
      <c r="D7" s="81" t="str">
        <f>Competitors!F30</f>
        <v>Master</v>
      </c>
      <c r="E7" s="82">
        <f>'Day 1 Results'!AA7</f>
        <v>1591.11</v>
      </c>
      <c r="F7" s="82">
        <f>'Day 2 Results'!AA6</f>
        <v>1600.1490000000001</v>
      </c>
      <c r="G7" s="82">
        <f t="shared" si="0"/>
        <v>3191.259</v>
      </c>
      <c r="H7" s="81">
        <f>Competitors!Q30</f>
        <v>5</v>
      </c>
      <c r="I7" s="81">
        <f>Competitors!R30</f>
        <v>5</v>
      </c>
      <c r="J7" s="81">
        <f>Competitors!S30</f>
        <v>1</v>
      </c>
      <c r="K7" s="82">
        <f t="shared" si="1"/>
        <v>0</v>
      </c>
      <c r="L7" s="82">
        <f t="shared" si="2"/>
        <v>0</v>
      </c>
      <c r="M7" s="82">
        <f t="shared" si="3"/>
        <v>0</v>
      </c>
      <c r="N7" s="82">
        <f t="shared" si="4"/>
        <v>0</v>
      </c>
      <c r="O7" s="82">
        <f t="shared" si="5"/>
        <v>0</v>
      </c>
      <c r="P7" s="82">
        <f t="shared" si="6"/>
        <v>3191.259</v>
      </c>
      <c r="Q7" s="82">
        <f t="shared" si="7"/>
        <v>0</v>
      </c>
      <c r="R7" s="82">
        <f t="shared" si="8"/>
        <v>0</v>
      </c>
      <c r="S7" s="83">
        <f t="shared" si="9"/>
        <v>0</v>
      </c>
    </row>
    <row r="8" spans="1:19" ht="15" customHeight="1">
      <c r="A8" s="131">
        <f>Competitors!C64</f>
        <v>134</v>
      </c>
      <c r="B8" s="132" t="str">
        <f>Competitors!D64</f>
        <v>Craig Bridge</v>
      </c>
      <c r="C8" s="132" t="str">
        <f>Competitors!E64</f>
        <v>Intermediate Jr</v>
      </c>
      <c r="D8" s="132" t="str">
        <f>Competitors!F64</f>
        <v>Expert</v>
      </c>
      <c r="E8" s="133">
        <f>'Day 1 Results'!AA41</f>
        <v>1589.089</v>
      </c>
      <c r="F8" s="133">
        <f>'Day 2 Results'!AA40</f>
        <v>1598.0929999999998</v>
      </c>
      <c r="G8" s="133">
        <f t="shared" si="0"/>
        <v>3187.182</v>
      </c>
      <c r="H8" s="132">
        <f>Competitors!Q64</f>
        <v>3</v>
      </c>
      <c r="I8" s="132">
        <f>Competitors!R64</f>
        <v>4</v>
      </c>
      <c r="J8" s="132">
        <f>Competitors!S64</f>
        <v>1</v>
      </c>
      <c r="K8" s="133">
        <f t="shared" si="1"/>
        <v>0</v>
      </c>
      <c r="L8" s="133">
        <f t="shared" si="2"/>
        <v>0</v>
      </c>
      <c r="M8" s="133">
        <f t="shared" si="3"/>
        <v>0</v>
      </c>
      <c r="N8" s="133">
        <f t="shared" si="4"/>
        <v>0</v>
      </c>
      <c r="O8" s="133">
        <f t="shared" si="5"/>
        <v>3187.182</v>
      </c>
      <c r="P8" s="133">
        <f t="shared" si="6"/>
        <v>0</v>
      </c>
      <c r="Q8" s="133">
        <f t="shared" si="7"/>
        <v>0</v>
      </c>
      <c r="R8" s="133">
        <f t="shared" si="8"/>
        <v>3187.182</v>
      </c>
      <c r="S8" s="134">
        <f t="shared" si="9"/>
        <v>0</v>
      </c>
    </row>
    <row r="9" spans="1:19" s="135" customFormat="1" ht="15" customHeight="1">
      <c r="A9" s="80">
        <f>Competitors!C41</f>
        <v>111</v>
      </c>
      <c r="B9" s="81" t="str">
        <f>Competitors!D41</f>
        <v>Robert Lynn</v>
      </c>
      <c r="C9" s="81" t="str">
        <f>Competitors!E41</f>
        <v>Open</v>
      </c>
      <c r="D9" s="81" t="str">
        <f>Competitors!F41</f>
        <v>Master</v>
      </c>
      <c r="E9" s="82">
        <f>'Day 1 Results'!AA18</f>
        <v>1585.0929999999998</v>
      </c>
      <c r="F9" s="82">
        <f>'Day 2 Results'!AA17</f>
        <v>1600.132</v>
      </c>
      <c r="G9" s="82">
        <f t="shared" si="0"/>
        <v>3185.225</v>
      </c>
      <c r="H9" s="81">
        <f>Competitors!Q41</f>
        <v>5</v>
      </c>
      <c r="I9" s="81">
        <f>Competitors!R41</f>
        <v>5</v>
      </c>
      <c r="J9" s="81">
        <f>Competitors!S41</f>
        <v>1</v>
      </c>
      <c r="K9" s="82">
        <f t="shared" si="1"/>
        <v>0</v>
      </c>
      <c r="L9" s="82">
        <f t="shared" si="2"/>
        <v>0</v>
      </c>
      <c r="M9" s="82">
        <f t="shared" si="3"/>
        <v>0</v>
      </c>
      <c r="N9" s="82">
        <f t="shared" si="4"/>
        <v>0</v>
      </c>
      <c r="O9" s="82">
        <f t="shared" si="5"/>
        <v>0</v>
      </c>
      <c r="P9" s="82">
        <f t="shared" si="6"/>
        <v>3185.225</v>
      </c>
      <c r="Q9" s="82">
        <f t="shared" si="7"/>
        <v>0</v>
      </c>
      <c r="R9" s="82">
        <f t="shared" si="8"/>
        <v>0</v>
      </c>
      <c r="S9" s="83">
        <f t="shared" si="9"/>
        <v>0</v>
      </c>
    </row>
    <row r="10" spans="1:19" ht="15" customHeight="1">
      <c r="A10" s="131">
        <f>Competitors!C44</f>
        <v>114</v>
      </c>
      <c r="B10" s="132" t="str">
        <f>Competitors!D44</f>
        <v>Brian Jylkka</v>
      </c>
      <c r="C10" s="132" t="str">
        <f>Competitors!E44</f>
        <v>Intermediate Jr</v>
      </c>
      <c r="D10" s="132" t="str">
        <f>Competitors!F44</f>
        <v>Expert</v>
      </c>
      <c r="E10" s="133">
        <f>'Day 1 Results'!AA21</f>
        <v>1588.085</v>
      </c>
      <c r="F10" s="133">
        <f>'Day 2 Results'!AA20</f>
        <v>1595.112</v>
      </c>
      <c r="G10" s="133">
        <f t="shared" si="0"/>
        <v>3183.197</v>
      </c>
      <c r="H10" s="132">
        <f>Competitors!Q44</f>
        <v>3</v>
      </c>
      <c r="I10" s="132">
        <f>Competitors!R44</f>
        <v>4</v>
      </c>
      <c r="J10" s="132">
        <f>Competitors!S44</f>
        <v>1</v>
      </c>
      <c r="K10" s="133">
        <f t="shared" si="1"/>
        <v>0</v>
      </c>
      <c r="L10" s="133">
        <f t="shared" si="2"/>
        <v>0</v>
      </c>
      <c r="M10" s="133">
        <f t="shared" si="3"/>
        <v>0</v>
      </c>
      <c r="N10" s="133">
        <f t="shared" si="4"/>
        <v>0</v>
      </c>
      <c r="O10" s="133">
        <f t="shared" si="5"/>
        <v>3183.197</v>
      </c>
      <c r="P10" s="133">
        <f t="shared" si="6"/>
        <v>0</v>
      </c>
      <c r="Q10" s="133">
        <f t="shared" si="7"/>
        <v>0</v>
      </c>
      <c r="R10" s="133">
        <f t="shared" si="8"/>
        <v>3183.197</v>
      </c>
      <c r="S10" s="134">
        <f t="shared" si="9"/>
        <v>0</v>
      </c>
    </row>
    <row r="11" spans="1:19" s="135" customFormat="1" ht="15" customHeight="1">
      <c r="A11" s="131">
        <f>Competitors!C58</f>
        <v>128</v>
      </c>
      <c r="B11" s="132" t="str">
        <f>Competitors!D58</f>
        <v>Adam Auclair</v>
      </c>
      <c r="C11" s="132" t="str">
        <f>Competitors!E58</f>
        <v>Junior</v>
      </c>
      <c r="D11" s="132" t="str">
        <f>Competitors!F58</f>
        <v>Expert</v>
      </c>
      <c r="E11" s="133">
        <f>'Day 1 Results'!AA35</f>
        <v>1588.097</v>
      </c>
      <c r="F11" s="133">
        <f>'Day 2 Results'!AA34</f>
        <v>1594.12</v>
      </c>
      <c r="G11" s="133">
        <f t="shared" si="0"/>
        <v>3182.2169999999996</v>
      </c>
      <c r="H11" s="132">
        <f>Competitors!Q58</f>
        <v>2</v>
      </c>
      <c r="I11" s="132">
        <f>Competitors!R58</f>
        <v>4</v>
      </c>
      <c r="J11" s="132">
        <f>Competitors!S58</f>
        <v>1</v>
      </c>
      <c r="K11" s="133">
        <f t="shared" si="1"/>
        <v>0</v>
      </c>
      <c r="L11" s="133">
        <f t="shared" si="2"/>
        <v>0</v>
      </c>
      <c r="M11" s="133">
        <f t="shared" si="3"/>
        <v>0</v>
      </c>
      <c r="N11" s="133">
        <f t="shared" si="4"/>
        <v>0</v>
      </c>
      <c r="O11" s="133">
        <f t="shared" si="5"/>
        <v>3182.2169999999996</v>
      </c>
      <c r="P11" s="133">
        <f t="shared" si="6"/>
        <v>0</v>
      </c>
      <c r="Q11" s="133">
        <f t="shared" si="7"/>
        <v>3182.2169999999996</v>
      </c>
      <c r="R11" s="133">
        <f t="shared" si="8"/>
        <v>0</v>
      </c>
      <c r="S11" s="134">
        <f t="shared" si="9"/>
        <v>0</v>
      </c>
    </row>
    <row r="12" spans="1:19" ht="15" customHeight="1">
      <c r="A12" s="80">
        <f>Competitors!C43</f>
        <v>113</v>
      </c>
      <c r="B12" s="81" t="str">
        <f>Competitors!D43</f>
        <v>Michele Makucevich</v>
      </c>
      <c r="C12" s="81" t="str">
        <f>Competitors!E43</f>
        <v>Open</v>
      </c>
      <c r="D12" s="81" t="str">
        <f>Competitors!F43</f>
        <v>Master</v>
      </c>
      <c r="E12" s="82">
        <f>'Day 1 Results'!AA20</f>
        <v>1584.088</v>
      </c>
      <c r="F12" s="82">
        <f>'Day 2 Results'!AA19</f>
        <v>1597.1059999999998</v>
      </c>
      <c r="G12" s="82">
        <f t="shared" si="0"/>
        <v>3181.1939999999995</v>
      </c>
      <c r="H12" s="81">
        <f>Competitors!Q43</f>
        <v>5</v>
      </c>
      <c r="I12" s="81">
        <f>Competitors!R43</f>
        <v>5</v>
      </c>
      <c r="J12" s="81">
        <f>Competitors!S43</f>
        <v>2</v>
      </c>
      <c r="K12" s="82">
        <f t="shared" si="1"/>
        <v>3181.1939999999995</v>
      </c>
      <c r="L12" s="82">
        <f t="shared" si="2"/>
        <v>0</v>
      </c>
      <c r="M12" s="82">
        <f t="shared" si="3"/>
        <v>0</v>
      </c>
      <c r="N12" s="82">
        <f t="shared" si="4"/>
        <v>0</v>
      </c>
      <c r="O12" s="82">
        <f t="shared" si="5"/>
        <v>0</v>
      </c>
      <c r="P12" s="82">
        <f t="shared" si="6"/>
        <v>3181.1939999999995</v>
      </c>
      <c r="Q12" s="82">
        <f t="shared" si="7"/>
        <v>0</v>
      </c>
      <c r="R12" s="82">
        <f t="shared" si="8"/>
        <v>0</v>
      </c>
      <c r="S12" s="83">
        <f t="shared" si="9"/>
        <v>0</v>
      </c>
    </row>
    <row r="13" spans="1:19" s="135" customFormat="1" ht="15" customHeight="1">
      <c r="A13" s="131">
        <f>Competitors!C52</f>
        <v>122</v>
      </c>
      <c r="B13" s="132" t="str">
        <f>Competitors!D52</f>
        <v>George Pantazelos</v>
      </c>
      <c r="C13" s="132" t="str">
        <f>Competitors!E52</f>
        <v>Open</v>
      </c>
      <c r="D13" s="132" t="str">
        <f>Competitors!F52</f>
        <v>Expert</v>
      </c>
      <c r="E13" s="133">
        <f>'Day 1 Results'!AA29</f>
        <v>1587.091</v>
      </c>
      <c r="F13" s="133">
        <f>'Day 2 Results'!AA28</f>
        <v>1593.1189999999997</v>
      </c>
      <c r="G13" s="133">
        <f t="shared" si="0"/>
        <v>3180.2099999999996</v>
      </c>
      <c r="H13" s="132">
        <f>Competitors!Q52</f>
        <v>5</v>
      </c>
      <c r="I13" s="132">
        <f>Competitors!R52</f>
        <v>4</v>
      </c>
      <c r="J13" s="132">
        <f>Competitors!S52</f>
        <v>1</v>
      </c>
      <c r="K13" s="133">
        <f t="shared" si="1"/>
        <v>0</v>
      </c>
      <c r="L13" s="133">
        <f t="shared" si="2"/>
        <v>0</v>
      </c>
      <c r="M13" s="133">
        <f t="shared" si="3"/>
        <v>0</v>
      </c>
      <c r="N13" s="133">
        <f t="shared" si="4"/>
        <v>0</v>
      </c>
      <c r="O13" s="133">
        <f t="shared" si="5"/>
        <v>3180.2099999999996</v>
      </c>
      <c r="P13" s="133">
        <f t="shared" si="6"/>
        <v>0</v>
      </c>
      <c r="Q13" s="133">
        <f t="shared" si="7"/>
        <v>0</v>
      </c>
      <c r="R13" s="133">
        <f t="shared" si="8"/>
        <v>0</v>
      </c>
      <c r="S13" s="134">
        <f t="shared" si="9"/>
        <v>0</v>
      </c>
    </row>
    <row r="14" spans="1:19" ht="15" customHeight="1">
      <c r="A14" s="131">
        <f>Competitors!C42</f>
        <v>112</v>
      </c>
      <c r="B14" s="132" t="str">
        <f>Competitors!D42</f>
        <v>Kim Coffey</v>
      </c>
      <c r="C14" s="132" t="str">
        <f>Competitors!E42</f>
        <v>Junior</v>
      </c>
      <c r="D14" s="132" t="str">
        <f>Competitors!F42</f>
        <v>Expert</v>
      </c>
      <c r="E14" s="133">
        <f>'Day 1 Results'!AA19</f>
        <v>1587.074</v>
      </c>
      <c r="F14" s="133">
        <f>'Day 2 Results'!AA18</f>
        <v>1591.084</v>
      </c>
      <c r="G14" s="133">
        <f t="shared" si="0"/>
        <v>3178.1580000000004</v>
      </c>
      <c r="H14" s="132">
        <f>Competitors!Q42</f>
        <v>2</v>
      </c>
      <c r="I14" s="132">
        <f>Competitors!R42</f>
        <v>4</v>
      </c>
      <c r="J14" s="132">
        <f>Competitors!S42</f>
        <v>2</v>
      </c>
      <c r="K14" s="133">
        <f t="shared" si="1"/>
        <v>3178.1580000000004</v>
      </c>
      <c r="L14" s="133">
        <f t="shared" si="2"/>
        <v>0</v>
      </c>
      <c r="M14" s="133">
        <f t="shared" si="3"/>
        <v>0</v>
      </c>
      <c r="N14" s="133">
        <f t="shared" si="4"/>
        <v>0</v>
      </c>
      <c r="O14" s="133">
        <f t="shared" si="5"/>
        <v>3178.1580000000004</v>
      </c>
      <c r="P14" s="133">
        <f t="shared" si="6"/>
        <v>0</v>
      </c>
      <c r="Q14" s="133">
        <f t="shared" si="7"/>
        <v>3178.1580000000004</v>
      </c>
      <c r="R14" s="133">
        <f t="shared" si="8"/>
        <v>0</v>
      </c>
      <c r="S14" s="134">
        <f t="shared" si="9"/>
        <v>0</v>
      </c>
    </row>
    <row r="15" spans="1:19" ht="15" customHeight="1">
      <c r="A15" s="136">
        <f>Competitors!C57</f>
        <v>127</v>
      </c>
      <c r="B15" s="137" t="str">
        <f>Competitors!D57</f>
        <v>Brad Driscoll</v>
      </c>
      <c r="C15" s="137" t="str">
        <f>Competitors!E57</f>
        <v>Intermediate Jr</v>
      </c>
      <c r="D15" s="137" t="str">
        <f>Competitors!F57</f>
        <v>Expert</v>
      </c>
      <c r="E15" s="138">
        <f>'Day 1 Results'!AA34</f>
        <v>1581.08</v>
      </c>
      <c r="F15" s="138">
        <f>'Day 2 Results'!AA33</f>
        <v>1591.0990000000002</v>
      </c>
      <c r="G15" s="138">
        <f t="shared" si="0"/>
        <v>3172.179</v>
      </c>
      <c r="H15" s="137">
        <f>Competitors!Q57</f>
        <v>3</v>
      </c>
      <c r="I15" s="137">
        <f>Competitors!R57</f>
        <v>4</v>
      </c>
      <c r="J15" s="137">
        <f>Competitors!S57</f>
        <v>1</v>
      </c>
      <c r="K15" s="138">
        <f t="shared" si="1"/>
        <v>0</v>
      </c>
      <c r="L15" s="138">
        <f t="shared" si="2"/>
        <v>0</v>
      </c>
      <c r="M15" s="138">
        <f t="shared" si="3"/>
        <v>0</v>
      </c>
      <c r="N15" s="138">
        <f t="shared" si="4"/>
        <v>0</v>
      </c>
      <c r="O15" s="138">
        <f t="shared" si="5"/>
        <v>3172.179</v>
      </c>
      <c r="P15" s="138">
        <f t="shared" si="6"/>
        <v>0</v>
      </c>
      <c r="Q15" s="138">
        <f t="shared" si="7"/>
        <v>0</v>
      </c>
      <c r="R15" s="138">
        <f t="shared" si="8"/>
        <v>3172.179</v>
      </c>
      <c r="S15" s="139">
        <f t="shared" si="9"/>
        <v>0</v>
      </c>
    </row>
    <row r="16" spans="1:19" s="135" customFormat="1" ht="15" customHeight="1">
      <c r="A16" s="80">
        <f>Competitors!C32</f>
        <v>102</v>
      </c>
      <c r="B16" s="81" t="str">
        <f>Competitors!D32</f>
        <v>Chuck Cannon</v>
      </c>
      <c r="C16" s="81" t="str">
        <f>Competitors!E32</f>
        <v>Senior</v>
      </c>
      <c r="D16" s="81" t="str">
        <f>Competitors!F32</f>
        <v>Master</v>
      </c>
      <c r="E16" s="82">
        <f>'Day 1 Results'!AA9</f>
        <v>1579.089</v>
      </c>
      <c r="F16" s="82">
        <f>'Day 2 Results'!AA8</f>
        <v>1593.107</v>
      </c>
      <c r="G16" s="82">
        <f t="shared" si="0"/>
        <v>3172.196</v>
      </c>
      <c r="H16" s="81">
        <f>Competitors!Q32</f>
        <v>1</v>
      </c>
      <c r="I16" s="81">
        <f>Competitors!R32</f>
        <v>5</v>
      </c>
      <c r="J16" s="81">
        <f>Competitors!S32</f>
        <v>1</v>
      </c>
      <c r="K16" s="82">
        <f t="shared" si="1"/>
        <v>0</v>
      </c>
      <c r="L16" s="82">
        <f t="shared" si="2"/>
        <v>3172.196</v>
      </c>
      <c r="M16" s="82">
        <f t="shared" si="3"/>
        <v>0</v>
      </c>
      <c r="N16" s="82">
        <f t="shared" si="4"/>
        <v>0</v>
      </c>
      <c r="O16" s="82">
        <f t="shared" si="5"/>
        <v>0</v>
      </c>
      <c r="P16" s="82">
        <f t="shared" si="6"/>
        <v>3172.196</v>
      </c>
      <c r="Q16" s="82">
        <f t="shared" si="7"/>
        <v>0</v>
      </c>
      <c r="R16" s="82">
        <f t="shared" si="8"/>
        <v>0</v>
      </c>
      <c r="S16" s="83">
        <f t="shared" si="9"/>
        <v>0</v>
      </c>
    </row>
    <row r="17" spans="1:19" ht="15" customHeight="1">
      <c r="A17" s="131">
        <f>Competitors!C40</f>
        <v>110</v>
      </c>
      <c r="B17" s="132" t="str">
        <f>Competitors!D40</f>
        <v>Amy Roderer</v>
      </c>
      <c r="C17" s="132" t="str">
        <f>Competitors!E40</f>
        <v>Junior</v>
      </c>
      <c r="D17" s="132" t="str">
        <f>Competitors!F40</f>
        <v>Expert</v>
      </c>
      <c r="E17" s="133">
        <f>'Day 1 Results'!AA17</f>
        <v>1579.087</v>
      </c>
      <c r="F17" s="133">
        <f>'Day 2 Results'!AA16</f>
        <v>1591.089</v>
      </c>
      <c r="G17" s="133">
        <f t="shared" si="0"/>
        <v>3170.176</v>
      </c>
      <c r="H17" s="132">
        <f>Competitors!Q40</f>
        <v>2</v>
      </c>
      <c r="I17" s="132">
        <f>Competitors!R40</f>
        <v>4</v>
      </c>
      <c r="J17" s="132">
        <f>Competitors!S40</f>
        <v>2</v>
      </c>
      <c r="K17" s="133">
        <f t="shared" si="1"/>
        <v>3170.176</v>
      </c>
      <c r="L17" s="133">
        <f t="shared" si="2"/>
        <v>0</v>
      </c>
      <c r="M17" s="133">
        <f t="shared" si="3"/>
        <v>0</v>
      </c>
      <c r="N17" s="133">
        <f t="shared" si="4"/>
        <v>0</v>
      </c>
      <c r="O17" s="133">
        <f t="shared" si="5"/>
        <v>3170.176</v>
      </c>
      <c r="P17" s="133">
        <f t="shared" si="6"/>
        <v>0</v>
      </c>
      <c r="Q17" s="133">
        <f t="shared" si="7"/>
        <v>3170.176</v>
      </c>
      <c r="R17" s="133">
        <f t="shared" si="8"/>
        <v>0</v>
      </c>
      <c r="S17" s="134">
        <f t="shared" si="9"/>
        <v>0</v>
      </c>
    </row>
    <row r="18" spans="1:19" s="135" customFormat="1" ht="15" customHeight="1">
      <c r="A18" s="131">
        <f>Competitors!C37</f>
        <v>107</v>
      </c>
      <c r="B18" s="132" t="str">
        <f>Competitors!D37</f>
        <v>Kristin Torento</v>
      </c>
      <c r="C18" s="132" t="str">
        <f>Competitors!E37</f>
        <v>Junior</v>
      </c>
      <c r="D18" s="132" t="str">
        <f>Competitors!F37</f>
        <v>Expert</v>
      </c>
      <c r="E18" s="133">
        <f>'Day 1 Results'!AA14</f>
        <v>1577.081</v>
      </c>
      <c r="F18" s="133">
        <f>'Day 2 Results'!AA13</f>
        <v>1591.1019999999999</v>
      </c>
      <c r="G18" s="133">
        <f t="shared" si="0"/>
        <v>3168.183</v>
      </c>
      <c r="H18" s="132">
        <f>Competitors!Q37</f>
        <v>2</v>
      </c>
      <c r="I18" s="132">
        <f>Competitors!R37</f>
        <v>4</v>
      </c>
      <c r="J18" s="132">
        <f>Competitors!S37</f>
        <v>2</v>
      </c>
      <c r="K18" s="133">
        <f t="shared" si="1"/>
        <v>3168.183</v>
      </c>
      <c r="L18" s="133">
        <f t="shared" si="2"/>
        <v>0</v>
      </c>
      <c r="M18" s="133">
        <f t="shared" si="3"/>
        <v>0</v>
      </c>
      <c r="N18" s="133">
        <f t="shared" si="4"/>
        <v>0</v>
      </c>
      <c r="O18" s="133">
        <f t="shared" si="5"/>
        <v>3168.183</v>
      </c>
      <c r="P18" s="133">
        <f t="shared" si="6"/>
        <v>0</v>
      </c>
      <c r="Q18" s="133">
        <f t="shared" si="7"/>
        <v>3168.183</v>
      </c>
      <c r="R18" s="133">
        <f t="shared" si="8"/>
        <v>0</v>
      </c>
      <c r="S18" s="134">
        <f t="shared" si="9"/>
        <v>0</v>
      </c>
    </row>
    <row r="19" spans="1:19" ht="15" customHeight="1">
      <c r="A19" s="131">
        <f>Competitors!C54</f>
        <v>124</v>
      </c>
      <c r="B19" s="132" t="str">
        <f>Competitors!D54</f>
        <v>Sarah MacLagan</v>
      </c>
      <c r="C19" s="132" t="str">
        <f>Competitors!E54</f>
        <v>Sub Junior</v>
      </c>
      <c r="D19" s="132" t="str">
        <f>Competitors!F54</f>
        <v>Marksman</v>
      </c>
      <c r="E19" s="133">
        <f>'Day 1 Results'!AA31</f>
        <v>1581.099</v>
      </c>
      <c r="F19" s="133">
        <f>'Day 2 Results'!AA30</f>
        <v>1585.097</v>
      </c>
      <c r="G19" s="133">
        <f t="shared" si="0"/>
        <v>3166.196</v>
      </c>
      <c r="H19" s="132">
        <f>Competitors!Q54</f>
        <v>4</v>
      </c>
      <c r="I19" s="132">
        <f>Competitors!R54</f>
        <v>2</v>
      </c>
      <c r="J19" s="132">
        <f>Competitors!S54</f>
        <v>2</v>
      </c>
      <c r="K19" s="133">
        <f t="shared" si="1"/>
        <v>3166.196</v>
      </c>
      <c r="L19" s="133">
        <f t="shared" si="2"/>
        <v>0</v>
      </c>
      <c r="M19" s="133">
        <f t="shared" si="3"/>
        <v>3166.196</v>
      </c>
      <c r="N19" s="133">
        <f t="shared" si="4"/>
        <v>0</v>
      </c>
      <c r="O19" s="133">
        <f t="shared" si="5"/>
        <v>0</v>
      </c>
      <c r="P19" s="133">
        <f t="shared" si="6"/>
        <v>0</v>
      </c>
      <c r="Q19" s="133">
        <f t="shared" si="7"/>
        <v>0</v>
      </c>
      <c r="R19" s="133">
        <f t="shared" si="8"/>
        <v>0</v>
      </c>
      <c r="S19" s="134">
        <f t="shared" si="9"/>
        <v>3166.196</v>
      </c>
    </row>
    <row r="20" spans="1:19" s="135" customFormat="1" ht="15" customHeight="1">
      <c r="A20" s="131">
        <f>Competitors!C50</f>
        <v>120</v>
      </c>
      <c r="B20" s="132" t="str">
        <f>Competitors!D50</f>
        <v>Victoria Brown</v>
      </c>
      <c r="C20" s="132" t="str">
        <f>Competitors!E50</f>
        <v>Intermediate Jr</v>
      </c>
      <c r="D20" s="132" t="str">
        <f>Competitors!F50</f>
        <v>Expert</v>
      </c>
      <c r="E20" s="133">
        <f>'Day 1 Results'!AA27</f>
        <v>1581.09</v>
      </c>
      <c r="F20" s="133">
        <f>'Day 2 Results'!AA26</f>
        <v>1586.092</v>
      </c>
      <c r="G20" s="133">
        <f t="shared" si="0"/>
        <v>3167.182</v>
      </c>
      <c r="H20" s="132">
        <f>Competitors!Q50</f>
        <v>3</v>
      </c>
      <c r="I20" s="132">
        <f>Competitors!R50</f>
        <v>4</v>
      </c>
      <c r="J20" s="132">
        <f>Competitors!S50</f>
        <v>2</v>
      </c>
      <c r="K20" s="133">
        <f t="shared" si="1"/>
        <v>3167.182</v>
      </c>
      <c r="L20" s="133">
        <f t="shared" si="2"/>
        <v>0</v>
      </c>
      <c r="M20" s="133">
        <f t="shared" si="3"/>
        <v>0</v>
      </c>
      <c r="N20" s="133">
        <f t="shared" si="4"/>
        <v>0</v>
      </c>
      <c r="O20" s="133">
        <f t="shared" si="5"/>
        <v>3167.182</v>
      </c>
      <c r="P20" s="133">
        <f t="shared" si="6"/>
        <v>0</v>
      </c>
      <c r="Q20" s="133">
        <f t="shared" si="7"/>
        <v>0</v>
      </c>
      <c r="R20" s="133">
        <f t="shared" si="8"/>
        <v>3167.182</v>
      </c>
      <c r="S20" s="134">
        <f t="shared" si="9"/>
        <v>0</v>
      </c>
    </row>
    <row r="21" spans="1:19" ht="15" customHeight="1">
      <c r="A21" s="80">
        <f>Competitors!C67</f>
        <v>137</v>
      </c>
      <c r="B21" s="81" t="str">
        <f>Competitors!D67</f>
        <v>Dillon Novak</v>
      </c>
      <c r="C21" s="81" t="str">
        <f>Competitors!E67</f>
        <v>Intermediate Jr</v>
      </c>
      <c r="D21" s="81" t="str">
        <f>Competitors!F67</f>
        <v>Sharpshooter</v>
      </c>
      <c r="E21" s="82">
        <f>'Day 1 Results'!AA44</f>
        <v>1575.083</v>
      </c>
      <c r="F21" s="82">
        <f>'Day 2 Results'!AA43</f>
        <v>1579.0810000000001</v>
      </c>
      <c r="G21" s="82">
        <f t="shared" si="0"/>
        <v>3154.164</v>
      </c>
      <c r="H21" s="81">
        <f>Competitors!Q67</f>
        <v>3</v>
      </c>
      <c r="I21" s="81">
        <f>Competitors!R67</f>
        <v>3</v>
      </c>
      <c r="J21" s="81">
        <f>Competitors!S67</f>
        <v>1</v>
      </c>
      <c r="K21" s="82">
        <f t="shared" si="1"/>
        <v>0</v>
      </c>
      <c r="L21" s="82">
        <f t="shared" si="2"/>
        <v>0</v>
      </c>
      <c r="M21" s="82">
        <f t="shared" si="3"/>
        <v>0</v>
      </c>
      <c r="N21" s="82">
        <f t="shared" si="4"/>
        <v>3154.164</v>
      </c>
      <c r="O21" s="82">
        <f t="shared" si="5"/>
        <v>0</v>
      </c>
      <c r="P21" s="82">
        <f t="shared" si="6"/>
        <v>0</v>
      </c>
      <c r="Q21" s="82">
        <f t="shared" si="7"/>
        <v>0</v>
      </c>
      <c r="R21" s="82">
        <f t="shared" si="8"/>
        <v>3154.164</v>
      </c>
      <c r="S21" s="83">
        <f t="shared" si="9"/>
        <v>0</v>
      </c>
    </row>
    <row r="22" spans="1:19" s="135" customFormat="1" ht="15" customHeight="1">
      <c r="A22" s="80">
        <f>Competitors!C45</f>
        <v>115</v>
      </c>
      <c r="B22" s="81" t="str">
        <f>Competitors!D45</f>
        <v>Sarah Downing</v>
      </c>
      <c r="C22" s="81" t="str">
        <f>Competitors!E45</f>
        <v>Open</v>
      </c>
      <c r="D22" s="81" t="str">
        <f>Competitors!F45</f>
        <v>Expert</v>
      </c>
      <c r="E22" s="82">
        <f>'Day 1 Results'!AA22</f>
        <v>1572.0800000000002</v>
      </c>
      <c r="F22" s="82">
        <f>'Day 2 Results'!AA21</f>
        <v>1580.0790000000002</v>
      </c>
      <c r="G22" s="82">
        <f t="shared" si="0"/>
        <v>3152.1590000000006</v>
      </c>
      <c r="H22" s="81">
        <f>Competitors!Q45</f>
        <v>5</v>
      </c>
      <c r="I22" s="81">
        <f>Competitors!R45</f>
        <v>4</v>
      </c>
      <c r="J22" s="81">
        <f>Competitors!S45</f>
        <v>2</v>
      </c>
      <c r="K22" s="82">
        <f t="shared" si="1"/>
        <v>3152.1590000000006</v>
      </c>
      <c r="L22" s="82">
        <f t="shared" si="2"/>
        <v>0</v>
      </c>
      <c r="M22" s="82">
        <f t="shared" si="3"/>
        <v>0</v>
      </c>
      <c r="N22" s="82">
        <f t="shared" si="4"/>
        <v>0</v>
      </c>
      <c r="O22" s="82">
        <f t="shared" si="5"/>
        <v>3152.1590000000006</v>
      </c>
      <c r="P22" s="82">
        <f t="shared" si="6"/>
        <v>0</v>
      </c>
      <c r="Q22" s="82">
        <f t="shared" si="7"/>
        <v>0</v>
      </c>
      <c r="R22" s="82">
        <f t="shared" si="8"/>
        <v>0</v>
      </c>
      <c r="S22" s="83">
        <f t="shared" si="9"/>
        <v>0</v>
      </c>
    </row>
    <row r="23" spans="1:19" ht="15" customHeight="1">
      <c r="A23" s="80">
        <f>Competitors!C38</f>
        <v>108</v>
      </c>
      <c r="B23" s="81" t="str">
        <f>Competitors!D38</f>
        <v>Megan Polonsky</v>
      </c>
      <c r="C23" s="81" t="str">
        <f>Competitors!E38</f>
        <v>Intermediate Jr</v>
      </c>
      <c r="D23" s="81" t="str">
        <f>Competitors!F38</f>
        <v>Sharpshooter</v>
      </c>
      <c r="E23" s="82">
        <f>'Day 1 Results'!AA15</f>
        <v>1578.068</v>
      </c>
      <c r="F23" s="82">
        <f>'Day 2 Results'!AA14</f>
        <v>1573.077</v>
      </c>
      <c r="G23" s="82">
        <f t="shared" si="0"/>
        <v>3151.145</v>
      </c>
      <c r="H23" s="81">
        <f>Competitors!Q38</f>
        <v>3</v>
      </c>
      <c r="I23" s="81">
        <f>Competitors!R38</f>
        <v>3</v>
      </c>
      <c r="J23" s="81">
        <f>Competitors!S38</f>
        <v>2</v>
      </c>
      <c r="K23" s="82">
        <f t="shared" si="1"/>
        <v>3151.145</v>
      </c>
      <c r="L23" s="82">
        <f t="shared" si="2"/>
        <v>0</v>
      </c>
      <c r="M23" s="82">
        <f t="shared" si="3"/>
        <v>0</v>
      </c>
      <c r="N23" s="82">
        <f t="shared" si="4"/>
        <v>3151.145</v>
      </c>
      <c r="O23" s="82">
        <f t="shared" si="5"/>
        <v>0</v>
      </c>
      <c r="P23" s="82">
        <f t="shared" si="6"/>
        <v>0</v>
      </c>
      <c r="Q23" s="82">
        <f t="shared" si="7"/>
        <v>0</v>
      </c>
      <c r="R23" s="82">
        <f t="shared" si="8"/>
        <v>3151.145</v>
      </c>
      <c r="S23" s="83">
        <f t="shared" si="9"/>
        <v>0</v>
      </c>
    </row>
    <row r="24" spans="1:19" s="135" customFormat="1" ht="15" customHeight="1">
      <c r="A24" s="80">
        <f>Competitors!C61</f>
        <v>131</v>
      </c>
      <c r="B24" s="81" t="str">
        <f>Competitors!D61</f>
        <v>Stephen Roby</v>
      </c>
      <c r="C24" s="81" t="str">
        <f>Competitors!E61</f>
        <v>Open</v>
      </c>
      <c r="D24" s="81" t="str">
        <f>Competitors!F61</f>
        <v>Sharpshooter</v>
      </c>
      <c r="E24" s="82">
        <f>'Day 1 Results'!AA38</f>
        <v>1563.0629999999996</v>
      </c>
      <c r="F24" s="82">
        <f>'Day 2 Results'!AA37</f>
        <v>1589.0910000000001</v>
      </c>
      <c r="G24" s="82">
        <f t="shared" si="0"/>
        <v>3152.1539999999995</v>
      </c>
      <c r="H24" s="81">
        <f>Competitors!Q61</f>
        <v>5</v>
      </c>
      <c r="I24" s="81">
        <f>Competitors!R61</f>
        <v>3</v>
      </c>
      <c r="J24" s="81">
        <f>Competitors!S61</f>
        <v>1</v>
      </c>
      <c r="K24" s="82">
        <f t="shared" si="1"/>
        <v>0</v>
      </c>
      <c r="L24" s="82">
        <f t="shared" si="2"/>
        <v>0</v>
      </c>
      <c r="M24" s="82">
        <f t="shared" si="3"/>
        <v>0</v>
      </c>
      <c r="N24" s="82">
        <f t="shared" si="4"/>
        <v>3152.1539999999995</v>
      </c>
      <c r="O24" s="82">
        <f t="shared" si="5"/>
        <v>0</v>
      </c>
      <c r="P24" s="82">
        <f t="shared" si="6"/>
        <v>0</v>
      </c>
      <c r="Q24" s="82">
        <f t="shared" si="7"/>
        <v>0</v>
      </c>
      <c r="R24" s="82">
        <f t="shared" si="8"/>
        <v>0</v>
      </c>
      <c r="S24" s="83">
        <f t="shared" si="9"/>
        <v>0</v>
      </c>
    </row>
    <row r="25" spans="1:19" ht="15" customHeight="1">
      <c r="A25" s="131">
        <f>Competitors!C56</f>
        <v>126</v>
      </c>
      <c r="B25" s="132" t="str">
        <f>Competitors!D56</f>
        <v>Alex Young</v>
      </c>
      <c r="C25" s="132" t="str">
        <f>Competitors!E56</f>
        <v>Intermediate Jr</v>
      </c>
      <c r="D25" s="132" t="str">
        <f>Competitors!F56</f>
        <v>Sharpshooter</v>
      </c>
      <c r="E25" s="133">
        <f>'Day 1 Results'!AA33</f>
        <v>1567.056</v>
      </c>
      <c r="F25" s="133">
        <f>'Day 2 Results'!AA32</f>
        <v>1578.0700000000002</v>
      </c>
      <c r="G25" s="133">
        <f t="shared" si="0"/>
        <v>3145.126</v>
      </c>
      <c r="H25" s="132">
        <f>Competitors!Q56</f>
        <v>3</v>
      </c>
      <c r="I25" s="132">
        <f>Competitors!R56</f>
        <v>3</v>
      </c>
      <c r="J25" s="132">
        <f>Competitors!S56</f>
        <v>1</v>
      </c>
      <c r="K25" s="133">
        <f t="shared" si="1"/>
        <v>0</v>
      </c>
      <c r="L25" s="133">
        <f t="shared" si="2"/>
        <v>0</v>
      </c>
      <c r="M25" s="133">
        <f t="shared" si="3"/>
        <v>0</v>
      </c>
      <c r="N25" s="133">
        <f t="shared" si="4"/>
        <v>3145.126</v>
      </c>
      <c r="O25" s="133">
        <f t="shared" si="5"/>
        <v>0</v>
      </c>
      <c r="P25" s="133">
        <f t="shared" si="6"/>
        <v>0</v>
      </c>
      <c r="Q25" s="133">
        <f t="shared" si="7"/>
        <v>0</v>
      </c>
      <c r="R25" s="133">
        <f t="shared" si="8"/>
        <v>3145.126</v>
      </c>
      <c r="S25" s="134">
        <f t="shared" si="9"/>
        <v>0</v>
      </c>
    </row>
    <row r="26" spans="1:19" s="135" customFormat="1" ht="15" customHeight="1">
      <c r="A26" s="131">
        <f>Competitors!C66</f>
        <v>136</v>
      </c>
      <c r="B26" s="132" t="str">
        <f>Competitors!D66</f>
        <v>Kyle Lawson</v>
      </c>
      <c r="C26" s="132" t="str">
        <f>Competitors!E66</f>
        <v>Junior</v>
      </c>
      <c r="D26" s="132" t="str">
        <f>Competitors!F66</f>
        <v>Unclassified</v>
      </c>
      <c r="E26" s="133">
        <f>'Day 1 Results'!AA43</f>
        <v>1573.085</v>
      </c>
      <c r="F26" s="133">
        <f>'Day 2 Results'!AA42</f>
        <v>1581.0729999999999</v>
      </c>
      <c r="G26" s="133">
        <f t="shared" si="0"/>
        <v>3154.158</v>
      </c>
      <c r="H26" s="132">
        <f>Competitors!Q66</f>
        <v>2</v>
      </c>
      <c r="I26" s="132">
        <f>Competitors!R66</f>
        <v>1</v>
      </c>
      <c r="J26" s="132">
        <f>Competitors!S66</f>
        <v>1</v>
      </c>
      <c r="K26" s="133">
        <f t="shared" si="1"/>
        <v>0</v>
      </c>
      <c r="L26" s="133">
        <f t="shared" si="2"/>
        <v>0</v>
      </c>
      <c r="M26" s="133">
        <f t="shared" si="3"/>
        <v>0</v>
      </c>
      <c r="N26" s="133">
        <f t="shared" si="4"/>
        <v>0</v>
      </c>
      <c r="O26" s="133">
        <f t="shared" si="5"/>
        <v>0</v>
      </c>
      <c r="P26" s="133">
        <f t="shared" si="6"/>
        <v>3154.158</v>
      </c>
      <c r="Q26" s="133">
        <f t="shared" si="7"/>
        <v>3154.158</v>
      </c>
      <c r="R26" s="133">
        <f t="shared" si="8"/>
        <v>0</v>
      </c>
      <c r="S26" s="134">
        <f t="shared" si="9"/>
        <v>0</v>
      </c>
    </row>
    <row r="27" spans="1:19" ht="15" customHeight="1">
      <c r="A27" s="80">
        <f>Competitors!C59</f>
        <v>129</v>
      </c>
      <c r="B27" s="81" t="str">
        <f>Competitors!D59</f>
        <v>David Hennessey</v>
      </c>
      <c r="C27" s="81" t="str">
        <f>Competitors!E59</f>
        <v>Intermediate Jr</v>
      </c>
      <c r="D27" s="81" t="str">
        <f>Competitors!F59</f>
        <v>Sharpshooter</v>
      </c>
      <c r="E27" s="82">
        <f>'Day 1 Results'!AA36</f>
        <v>1559.059</v>
      </c>
      <c r="F27" s="82">
        <f>'Day 2 Results'!AA35</f>
        <v>1584.117</v>
      </c>
      <c r="G27" s="82">
        <f t="shared" si="0"/>
        <v>3143.176</v>
      </c>
      <c r="H27" s="81">
        <f>Competitors!Q59</f>
        <v>3</v>
      </c>
      <c r="I27" s="81">
        <f>Competitors!R59</f>
        <v>3</v>
      </c>
      <c r="J27" s="81">
        <f>Competitors!S59</f>
        <v>1</v>
      </c>
      <c r="K27" s="82">
        <f t="shared" si="1"/>
        <v>0</v>
      </c>
      <c r="L27" s="82">
        <f t="shared" si="2"/>
        <v>0</v>
      </c>
      <c r="M27" s="82">
        <f t="shared" si="3"/>
        <v>0</v>
      </c>
      <c r="N27" s="82">
        <f t="shared" si="4"/>
        <v>3143.176</v>
      </c>
      <c r="O27" s="82">
        <f t="shared" si="5"/>
        <v>0</v>
      </c>
      <c r="P27" s="82">
        <f t="shared" si="6"/>
        <v>0</v>
      </c>
      <c r="Q27" s="82">
        <f t="shared" si="7"/>
        <v>0</v>
      </c>
      <c r="R27" s="82">
        <f t="shared" si="8"/>
        <v>3143.176</v>
      </c>
      <c r="S27" s="83">
        <f t="shared" si="9"/>
        <v>0</v>
      </c>
    </row>
    <row r="28" spans="1:19" s="135" customFormat="1" ht="15" customHeight="1">
      <c r="A28" s="80">
        <f>Competitors!C51</f>
        <v>121</v>
      </c>
      <c r="B28" s="81" t="str">
        <f>Competitors!D51</f>
        <v>Ricky Freitas</v>
      </c>
      <c r="C28" s="81" t="str">
        <f>Competitors!E51</f>
        <v>Intermediate Jr</v>
      </c>
      <c r="D28" s="81" t="str">
        <f>Competitors!F51</f>
        <v>Sharpshooter</v>
      </c>
      <c r="E28" s="82">
        <f>'Day 1 Results'!AA28</f>
        <v>1563.0729999999999</v>
      </c>
      <c r="F28" s="82">
        <f>'Day 2 Results'!AA27</f>
        <v>1570.081</v>
      </c>
      <c r="G28" s="82">
        <f t="shared" si="0"/>
        <v>3133.1539999999995</v>
      </c>
      <c r="H28" s="81">
        <f>Competitors!Q51</f>
        <v>3</v>
      </c>
      <c r="I28" s="81">
        <f>Competitors!R51</f>
        <v>3</v>
      </c>
      <c r="J28" s="81">
        <f>Competitors!S51</f>
        <v>1</v>
      </c>
      <c r="K28" s="82">
        <f t="shared" si="1"/>
        <v>0</v>
      </c>
      <c r="L28" s="82">
        <f t="shared" si="2"/>
        <v>0</v>
      </c>
      <c r="M28" s="82">
        <f t="shared" si="3"/>
        <v>0</v>
      </c>
      <c r="N28" s="82">
        <f t="shared" si="4"/>
        <v>3133.1539999999995</v>
      </c>
      <c r="O28" s="82">
        <f t="shared" si="5"/>
        <v>0</v>
      </c>
      <c r="P28" s="82">
        <f t="shared" si="6"/>
        <v>0</v>
      </c>
      <c r="Q28" s="82">
        <f t="shared" si="7"/>
        <v>0</v>
      </c>
      <c r="R28" s="82">
        <f t="shared" si="8"/>
        <v>3133.1539999999995</v>
      </c>
      <c r="S28" s="83">
        <f t="shared" si="9"/>
        <v>0</v>
      </c>
    </row>
    <row r="29" spans="1:19" ht="15" customHeight="1">
      <c r="A29" s="131">
        <f>Competitors!C31</f>
        <v>101</v>
      </c>
      <c r="B29" s="132" t="str">
        <f>Competitors!D31</f>
        <v>Anthony Squeglia</v>
      </c>
      <c r="C29" s="132" t="str">
        <f>Competitors!E31</f>
        <v>Intermediate Jr</v>
      </c>
      <c r="D29" s="132" t="str">
        <f>Competitors!F31</f>
        <v>Marksman</v>
      </c>
      <c r="E29" s="133">
        <f>'Day 1 Results'!AA8</f>
        <v>1555.059</v>
      </c>
      <c r="F29" s="133">
        <f>'Day 2 Results'!AA7</f>
        <v>1567.07</v>
      </c>
      <c r="G29" s="133">
        <f t="shared" si="0"/>
        <v>3122.129</v>
      </c>
      <c r="H29" s="132">
        <f>Competitors!Q31</f>
        <v>3</v>
      </c>
      <c r="I29" s="132">
        <f>Competitors!R31</f>
        <v>2</v>
      </c>
      <c r="J29" s="132">
        <f>Competitors!S31</f>
        <v>1</v>
      </c>
      <c r="K29" s="133">
        <f t="shared" si="1"/>
        <v>0</v>
      </c>
      <c r="L29" s="133">
        <f t="shared" si="2"/>
        <v>0</v>
      </c>
      <c r="M29" s="133">
        <f t="shared" si="3"/>
        <v>3122.129</v>
      </c>
      <c r="N29" s="133">
        <f t="shared" si="4"/>
        <v>0</v>
      </c>
      <c r="O29" s="133">
        <f t="shared" si="5"/>
        <v>0</v>
      </c>
      <c r="P29" s="133">
        <f t="shared" si="6"/>
        <v>0</v>
      </c>
      <c r="Q29" s="133">
        <f t="shared" si="7"/>
        <v>0</v>
      </c>
      <c r="R29" s="133">
        <f t="shared" si="8"/>
        <v>3122.129</v>
      </c>
      <c r="S29" s="134">
        <f t="shared" si="9"/>
        <v>0</v>
      </c>
    </row>
    <row r="30" spans="1:19" s="135" customFormat="1" ht="15" customHeight="1">
      <c r="A30" s="80">
        <f>Competitors!C55</f>
        <v>125</v>
      </c>
      <c r="B30" s="81" t="str">
        <f>Competitors!D55</f>
        <v>Aaron Roux</v>
      </c>
      <c r="C30" s="81" t="str">
        <f>Competitors!E55</f>
        <v>Intermediate Jr</v>
      </c>
      <c r="D30" s="81" t="str">
        <f>Competitors!F55</f>
        <v>Sharpshooter</v>
      </c>
      <c r="E30" s="82">
        <f>'Day 1 Results'!AA32</f>
        <v>1544.053</v>
      </c>
      <c r="F30" s="82">
        <f>'Day 2 Results'!AA31</f>
        <v>1578.0639999999999</v>
      </c>
      <c r="G30" s="82">
        <f t="shared" si="0"/>
        <v>3122.117</v>
      </c>
      <c r="H30" s="81">
        <f>Competitors!Q55</f>
        <v>3</v>
      </c>
      <c r="I30" s="81">
        <f>Competitors!R55</f>
        <v>3</v>
      </c>
      <c r="J30" s="81">
        <f>Competitors!S55</f>
        <v>1</v>
      </c>
      <c r="K30" s="82">
        <f t="shared" si="1"/>
        <v>0</v>
      </c>
      <c r="L30" s="82">
        <f t="shared" si="2"/>
        <v>0</v>
      </c>
      <c r="M30" s="82">
        <f t="shared" si="3"/>
        <v>0</v>
      </c>
      <c r="N30" s="82">
        <f t="shared" si="4"/>
        <v>3122.117</v>
      </c>
      <c r="O30" s="82">
        <f t="shared" si="5"/>
        <v>0</v>
      </c>
      <c r="P30" s="82">
        <f t="shared" si="6"/>
        <v>0</v>
      </c>
      <c r="Q30" s="82">
        <f t="shared" si="7"/>
        <v>0</v>
      </c>
      <c r="R30" s="82">
        <f t="shared" si="8"/>
        <v>3122.117</v>
      </c>
      <c r="S30" s="83">
        <f t="shared" si="9"/>
        <v>0</v>
      </c>
    </row>
    <row r="31" spans="1:19" ht="15" customHeight="1">
      <c r="A31" s="131">
        <f>Competitors!C46</f>
        <v>116</v>
      </c>
      <c r="B31" s="132" t="str">
        <f>Competitors!D46</f>
        <v>Danielle Makucevich</v>
      </c>
      <c r="C31" s="132" t="str">
        <f>Competitors!E46</f>
        <v>Sub Junior</v>
      </c>
      <c r="D31" s="132" t="str">
        <f>Competitors!F46</f>
        <v>Marksman</v>
      </c>
      <c r="E31" s="133">
        <f>'Day 1 Results'!AA23</f>
        <v>1559.067</v>
      </c>
      <c r="F31" s="133">
        <f>'Day 2 Results'!AA22</f>
        <v>1558.065</v>
      </c>
      <c r="G31" s="133">
        <f t="shared" si="0"/>
        <v>3117.132</v>
      </c>
      <c r="H31" s="132">
        <f>Competitors!Q46</f>
        <v>4</v>
      </c>
      <c r="I31" s="132">
        <f>Competitors!R46</f>
        <v>2</v>
      </c>
      <c r="J31" s="132">
        <f>Competitors!S46</f>
        <v>2</v>
      </c>
      <c r="K31" s="133">
        <f t="shared" si="1"/>
        <v>3117.132</v>
      </c>
      <c r="L31" s="133">
        <f t="shared" si="2"/>
        <v>0</v>
      </c>
      <c r="M31" s="133">
        <f t="shared" si="3"/>
        <v>3117.132</v>
      </c>
      <c r="N31" s="133">
        <f t="shared" si="4"/>
        <v>0</v>
      </c>
      <c r="O31" s="133">
        <f t="shared" si="5"/>
        <v>0</v>
      </c>
      <c r="P31" s="133">
        <f t="shared" si="6"/>
        <v>0</v>
      </c>
      <c r="Q31" s="133">
        <f t="shared" si="7"/>
        <v>0</v>
      </c>
      <c r="R31" s="133">
        <f t="shared" si="8"/>
        <v>0</v>
      </c>
      <c r="S31" s="134">
        <f t="shared" si="9"/>
        <v>3117.132</v>
      </c>
    </row>
    <row r="32" spans="1:19" s="135" customFormat="1" ht="15" customHeight="1">
      <c r="A32" s="80">
        <f>Competitors!C36</f>
        <v>106</v>
      </c>
      <c r="B32" s="81" t="str">
        <f>Competitors!D36</f>
        <v>Jeffrey J Morin</v>
      </c>
      <c r="C32" s="81" t="str">
        <f>Competitors!E36</f>
        <v>Junior</v>
      </c>
      <c r="D32" s="81" t="str">
        <f>Competitors!F36</f>
        <v>Marksman</v>
      </c>
      <c r="E32" s="82">
        <f>'Day 1 Results'!AA13</f>
        <v>1564.0520000000001</v>
      </c>
      <c r="F32" s="82">
        <f>'Day 2 Results'!AA12</f>
        <v>1546.051</v>
      </c>
      <c r="G32" s="82">
        <f t="shared" si="0"/>
        <v>3110.103</v>
      </c>
      <c r="H32" s="81">
        <f>Competitors!Q36</f>
        <v>2</v>
      </c>
      <c r="I32" s="81">
        <f>Competitors!R36</f>
        <v>2</v>
      </c>
      <c r="J32" s="81">
        <f>Competitors!S36</f>
        <v>1</v>
      </c>
      <c r="K32" s="82">
        <f t="shared" si="1"/>
        <v>0</v>
      </c>
      <c r="L32" s="82">
        <f t="shared" si="2"/>
        <v>0</v>
      </c>
      <c r="M32" s="82">
        <f t="shared" si="3"/>
        <v>3110.103</v>
      </c>
      <c r="N32" s="82">
        <f t="shared" si="4"/>
        <v>0</v>
      </c>
      <c r="O32" s="82">
        <f t="shared" si="5"/>
        <v>0</v>
      </c>
      <c r="P32" s="82">
        <f t="shared" si="6"/>
        <v>0</v>
      </c>
      <c r="Q32" s="82">
        <f t="shared" si="7"/>
        <v>3110.103</v>
      </c>
      <c r="R32" s="82">
        <f t="shared" si="8"/>
        <v>0</v>
      </c>
      <c r="S32" s="83">
        <f t="shared" si="9"/>
        <v>0</v>
      </c>
    </row>
    <row r="33" spans="1:19" s="140" customFormat="1" ht="15" customHeight="1">
      <c r="A33" s="80">
        <f>Competitors!C63</f>
        <v>133</v>
      </c>
      <c r="B33" s="81" t="str">
        <f>Competitors!D63</f>
        <v>Tim Kraft</v>
      </c>
      <c r="C33" s="81" t="str">
        <f>Competitors!E63</f>
        <v>Sub Junior</v>
      </c>
      <c r="D33" s="81" t="str">
        <f>Competitors!F63</f>
        <v>Marksman</v>
      </c>
      <c r="E33" s="82">
        <f>'Day 1 Results'!AA40</f>
        <v>1534.049</v>
      </c>
      <c r="F33" s="82">
        <f>'Day 2 Results'!AA39</f>
        <v>1567.0710000000001</v>
      </c>
      <c r="G33" s="82">
        <f t="shared" si="0"/>
        <v>3101.12</v>
      </c>
      <c r="H33" s="81">
        <f>Competitors!Q63</f>
        <v>4</v>
      </c>
      <c r="I33" s="81">
        <f>Competitors!R63</f>
        <v>2</v>
      </c>
      <c r="J33" s="81">
        <f>Competitors!S63</f>
        <v>1</v>
      </c>
      <c r="K33" s="82">
        <f t="shared" si="1"/>
        <v>0</v>
      </c>
      <c r="L33" s="82">
        <f t="shared" si="2"/>
        <v>0</v>
      </c>
      <c r="M33" s="82">
        <f t="shared" si="3"/>
        <v>3101.12</v>
      </c>
      <c r="N33" s="82">
        <f t="shared" si="4"/>
        <v>0</v>
      </c>
      <c r="O33" s="82">
        <f t="shared" si="5"/>
        <v>0</v>
      </c>
      <c r="P33" s="82">
        <f t="shared" si="6"/>
        <v>0</v>
      </c>
      <c r="Q33" s="82">
        <f t="shared" si="7"/>
        <v>0</v>
      </c>
      <c r="R33" s="82">
        <f t="shared" si="8"/>
        <v>0</v>
      </c>
      <c r="S33" s="83">
        <f t="shared" si="9"/>
        <v>3101.12</v>
      </c>
    </row>
    <row r="34" spans="1:19" s="135" customFormat="1" ht="15" customHeight="1">
      <c r="A34" s="80">
        <f>Competitors!C69</f>
        <v>139</v>
      </c>
      <c r="B34" s="81" t="str">
        <f>Competitors!D69</f>
        <v>Bennett Milliner</v>
      </c>
      <c r="C34" s="81" t="str">
        <f>Competitors!E69</f>
        <v>Open</v>
      </c>
      <c r="D34" s="81" t="str">
        <f>Competitors!F69</f>
        <v>Sharpshooter</v>
      </c>
      <c r="E34" s="82">
        <f>'Day 1 Results'!AA46</f>
        <v>1519.033</v>
      </c>
      <c r="F34" s="82">
        <f>'Day 2 Results'!AA45</f>
        <v>1584.092</v>
      </c>
      <c r="G34" s="82">
        <f t="shared" si="0"/>
        <v>3103.125</v>
      </c>
      <c r="H34" s="81">
        <f>Competitors!Q69</f>
        <v>5</v>
      </c>
      <c r="I34" s="81">
        <f>Competitors!R69</f>
        <v>3</v>
      </c>
      <c r="J34" s="81">
        <f>Competitors!S69</f>
        <v>1</v>
      </c>
      <c r="K34" s="82">
        <f t="shared" si="1"/>
        <v>0</v>
      </c>
      <c r="L34" s="82">
        <f t="shared" si="2"/>
        <v>0</v>
      </c>
      <c r="M34" s="82">
        <f t="shared" si="3"/>
        <v>0</v>
      </c>
      <c r="N34" s="82">
        <f t="shared" si="4"/>
        <v>3103.125</v>
      </c>
      <c r="O34" s="82">
        <f t="shared" si="5"/>
        <v>0</v>
      </c>
      <c r="P34" s="82">
        <f t="shared" si="6"/>
        <v>0</v>
      </c>
      <c r="Q34" s="82">
        <f t="shared" si="7"/>
        <v>0</v>
      </c>
      <c r="R34" s="82">
        <f t="shared" si="8"/>
        <v>0</v>
      </c>
      <c r="S34" s="83">
        <f t="shared" si="9"/>
        <v>0</v>
      </c>
    </row>
    <row r="35" spans="1:19" ht="15" customHeight="1">
      <c r="A35" s="131">
        <f>Competitors!C35</f>
        <v>105</v>
      </c>
      <c r="B35" s="132" t="str">
        <f>Competitors!D35</f>
        <v>James G Morin</v>
      </c>
      <c r="C35" s="132" t="str">
        <f>Competitors!E35</f>
        <v>Open</v>
      </c>
      <c r="D35" s="132" t="str">
        <f>Competitors!F35</f>
        <v>Marksman</v>
      </c>
      <c r="E35" s="133">
        <f>'Day 1 Results'!AA12</f>
        <v>1504.028</v>
      </c>
      <c r="F35" s="133">
        <f>'Day 2 Results'!AA11</f>
        <v>1555.062</v>
      </c>
      <c r="G35" s="133">
        <f t="shared" si="0"/>
        <v>3059.09</v>
      </c>
      <c r="H35" s="132">
        <f>Competitors!Q35</f>
        <v>5</v>
      </c>
      <c r="I35" s="132">
        <f>Competitors!R35</f>
        <v>2</v>
      </c>
      <c r="J35" s="132">
        <f>Competitors!S35</f>
        <v>1</v>
      </c>
      <c r="K35" s="133">
        <f t="shared" si="1"/>
        <v>0</v>
      </c>
      <c r="L35" s="133">
        <f t="shared" si="2"/>
        <v>0</v>
      </c>
      <c r="M35" s="133">
        <f t="shared" si="3"/>
        <v>3059.09</v>
      </c>
      <c r="N35" s="133">
        <f t="shared" si="4"/>
        <v>0</v>
      </c>
      <c r="O35" s="133">
        <f t="shared" si="5"/>
        <v>0</v>
      </c>
      <c r="P35" s="133">
        <f t="shared" si="6"/>
        <v>0</v>
      </c>
      <c r="Q35" s="133">
        <f t="shared" si="7"/>
        <v>0</v>
      </c>
      <c r="R35" s="133">
        <f t="shared" si="8"/>
        <v>0</v>
      </c>
      <c r="S35" s="134">
        <f t="shared" si="9"/>
        <v>0</v>
      </c>
    </row>
    <row r="36" spans="1:19" s="135" customFormat="1" ht="15" customHeight="1">
      <c r="A36" s="131">
        <f>Competitors!C60</f>
        <v>130</v>
      </c>
      <c r="B36" s="132" t="str">
        <f>Competitors!D60</f>
        <v>Ed Hennessey</v>
      </c>
      <c r="C36" s="132" t="str">
        <f>Competitors!E60</f>
        <v>Open</v>
      </c>
      <c r="D36" s="132" t="str">
        <f>Competitors!F60</f>
        <v>Marksman</v>
      </c>
      <c r="E36" s="133">
        <f>'Day 1 Results'!AA37</f>
        <v>1433.018</v>
      </c>
      <c r="F36" s="133">
        <f>'Day 2 Results'!AA36</f>
        <v>1486.0259999999998</v>
      </c>
      <c r="G36" s="133">
        <f t="shared" si="0"/>
        <v>2919.044</v>
      </c>
      <c r="H36" s="132">
        <f>Competitors!Q60</f>
        <v>5</v>
      </c>
      <c r="I36" s="132">
        <f>Competitors!R60</f>
        <v>2</v>
      </c>
      <c r="J36" s="132">
        <f>Competitors!S60</f>
        <v>1</v>
      </c>
      <c r="K36" s="133">
        <f t="shared" si="1"/>
        <v>0</v>
      </c>
      <c r="L36" s="133">
        <f t="shared" si="2"/>
        <v>0</v>
      </c>
      <c r="M36" s="133">
        <f t="shared" si="3"/>
        <v>2919.044</v>
      </c>
      <c r="N36" s="133">
        <f t="shared" si="4"/>
        <v>0</v>
      </c>
      <c r="O36" s="133">
        <f t="shared" si="5"/>
        <v>0</v>
      </c>
      <c r="P36" s="133">
        <f t="shared" si="6"/>
        <v>0</v>
      </c>
      <c r="Q36" s="133">
        <f t="shared" si="7"/>
        <v>0</v>
      </c>
      <c r="R36" s="133">
        <f t="shared" si="8"/>
        <v>0</v>
      </c>
      <c r="S36" s="134">
        <f t="shared" si="9"/>
        <v>0</v>
      </c>
    </row>
    <row r="37" spans="1:19" ht="15" customHeight="1">
      <c r="A37" s="131">
        <f>Competitors!C62</f>
        <v>132</v>
      </c>
      <c r="B37" s="132" t="str">
        <f>Competitors!D62</f>
        <v>Thomas Kraft</v>
      </c>
      <c r="C37" s="132" t="str">
        <f>Competitors!E62</f>
        <v>Open</v>
      </c>
      <c r="D37" s="132" t="str">
        <f>Competitors!F62</f>
        <v>Marksman</v>
      </c>
      <c r="E37" s="133">
        <f>'Day 1 Results'!AA39</f>
        <v>1158.05</v>
      </c>
      <c r="F37" s="133">
        <f>'Day 2 Results'!AA38</f>
        <v>1596.103</v>
      </c>
      <c r="G37" s="133">
        <f t="shared" si="0"/>
        <v>2754.1530000000002</v>
      </c>
      <c r="H37" s="132">
        <f>Competitors!Q62</f>
        <v>5</v>
      </c>
      <c r="I37" s="132">
        <f>Competitors!R62</f>
        <v>2</v>
      </c>
      <c r="J37" s="132">
        <f>Competitors!S62</f>
        <v>1</v>
      </c>
      <c r="K37" s="133">
        <f t="shared" si="1"/>
        <v>0</v>
      </c>
      <c r="L37" s="133">
        <f t="shared" si="2"/>
        <v>0</v>
      </c>
      <c r="M37" s="133">
        <f t="shared" si="3"/>
        <v>2754.1530000000002</v>
      </c>
      <c r="N37" s="133">
        <f t="shared" si="4"/>
        <v>0</v>
      </c>
      <c r="O37" s="133">
        <f t="shared" si="5"/>
        <v>0</v>
      </c>
      <c r="P37" s="133">
        <f t="shared" si="6"/>
        <v>0</v>
      </c>
      <c r="Q37" s="133">
        <f t="shared" si="7"/>
        <v>0</v>
      </c>
      <c r="R37" s="133">
        <f t="shared" si="8"/>
        <v>0</v>
      </c>
      <c r="S37" s="134">
        <f t="shared" si="9"/>
        <v>0</v>
      </c>
    </row>
    <row r="38" spans="1:19" s="135" customFormat="1" ht="15" customHeight="1">
      <c r="A38" s="131">
        <f>Competitors!C48</f>
        <v>118</v>
      </c>
      <c r="B38" s="132" t="str">
        <f>Competitors!D48</f>
        <v>Leonard Remaly</v>
      </c>
      <c r="C38" s="132" t="str">
        <f>Competitors!E48</f>
        <v>Senior</v>
      </c>
      <c r="D38" s="132" t="str">
        <f>Competitors!F48</f>
        <v>Expert</v>
      </c>
      <c r="E38" s="133">
        <f>'Day 1 Results'!AA25</f>
        <v>1592.0829999999999</v>
      </c>
      <c r="F38" s="133">
        <f>'Day 2 Results'!AA24</f>
        <v>0</v>
      </c>
      <c r="G38" s="133">
        <f aca="true" t="shared" si="10" ref="G38:G69">E38+F38</f>
        <v>1592.0829999999999</v>
      </c>
      <c r="H38" s="132">
        <f>Competitors!Q48</f>
        <v>1</v>
      </c>
      <c r="I38" s="132">
        <f>Competitors!R48</f>
        <v>4</v>
      </c>
      <c r="J38" s="132">
        <f>Competitors!S48</f>
        <v>1</v>
      </c>
      <c r="K38" s="133">
        <f aca="true" t="shared" si="11" ref="K38:K69">IF(J38=2,G38,0)</f>
        <v>0</v>
      </c>
      <c r="L38" s="133">
        <f aca="true" t="shared" si="12" ref="L38:L65">IF(H38=1,G38,0)</f>
        <v>1592.0829999999999</v>
      </c>
      <c r="M38" s="133">
        <f aca="true" t="shared" si="13" ref="M38:M65">IF(I38=2,G38,0)</f>
        <v>0</v>
      </c>
      <c r="N38" s="133">
        <f aca="true" t="shared" si="14" ref="N38:N65">IF(I38=3,G38,0)</f>
        <v>0</v>
      </c>
      <c r="O38" s="133">
        <f aca="true" t="shared" si="15" ref="O38:O65">IF(I38=4,G38,0)</f>
        <v>1592.0829999999999</v>
      </c>
      <c r="P38" s="133">
        <f aca="true" t="shared" si="16" ref="P38:P65">IF(I38=5,G38,IF(I38=1,G38,0))</f>
        <v>0</v>
      </c>
      <c r="Q38" s="133">
        <f aca="true" t="shared" si="17" ref="Q38:Q65">IF(H38=2,G38,0)</f>
        <v>0</v>
      </c>
      <c r="R38" s="133">
        <f aca="true" t="shared" si="18" ref="R38:R65">IF(H38=3,G38,0)</f>
        <v>0</v>
      </c>
      <c r="S38" s="134">
        <f aca="true" t="shared" si="19" ref="S38:S65">IF(H38=4,G38,0)</f>
        <v>0</v>
      </c>
    </row>
    <row r="39" spans="1:19" ht="15" customHeight="1">
      <c r="A39" s="80">
        <f>Competitors!C53</f>
        <v>123</v>
      </c>
      <c r="B39" s="81" t="str">
        <f>Competitors!D53</f>
        <v>Alex Zadrozny</v>
      </c>
      <c r="C39" s="81" t="str">
        <f>Competitors!E53</f>
        <v>Intermediate Jr</v>
      </c>
      <c r="D39" s="81" t="str">
        <f>Competitors!F53</f>
        <v>Expert</v>
      </c>
      <c r="E39" s="82">
        <f>'Day 1 Results'!AA30</f>
        <v>1570.067</v>
      </c>
      <c r="F39" s="82">
        <f>'Day 2 Results'!AA29</f>
        <v>0</v>
      </c>
      <c r="G39" s="82">
        <f t="shared" si="10"/>
        <v>1570.067</v>
      </c>
      <c r="H39" s="81">
        <f>Competitors!Q53</f>
        <v>3</v>
      </c>
      <c r="I39" s="81">
        <f>Competitors!R53</f>
        <v>4</v>
      </c>
      <c r="J39" s="81">
        <f>Competitors!S53</f>
        <v>1</v>
      </c>
      <c r="K39" s="82">
        <f t="shared" si="11"/>
        <v>0</v>
      </c>
      <c r="L39" s="82">
        <f t="shared" si="12"/>
        <v>0</v>
      </c>
      <c r="M39" s="82">
        <f t="shared" si="13"/>
        <v>0</v>
      </c>
      <c r="N39" s="82">
        <f t="shared" si="14"/>
        <v>0</v>
      </c>
      <c r="O39" s="82">
        <f t="shared" si="15"/>
        <v>1570.067</v>
      </c>
      <c r="P39" s="82">
        <f t="shared" si="16"/>
        <v>0</v>
      </c>
      <c r="Q39" s="82">
        <f t="shared" si="17"/>
        <v>0</v>
      </c>
      <c r="R39" s="82">
        <f t="shared" si="18"/>
        <v>1570.067</v>
      </c>
      <c r="S39" s="83">
        <f t="shared" si="19"/>
        <v>0</v>
      </c>
    </row>
    <row r="40" spans="1:19" s="135" customFormat="1" ht="15" customHeight="1">
      <c r="A40" s="131">
        <f>Competitors!C68</f>
        <v>138</v>
      </c>
      <c r="B40" s="132" t="str">
        <f>Competitors!D68</f>
        <v>John S Cialek</v>
      </c>
      <c r="C40" s="132" t="str">
        <f>Competitors!E68</f>
        <v>Intermediate Jr</v>
      </c>
      <c r="D40" s="132" t="str">
        <f>Competitors!F68</f>
        <v>Sharpshooter</v>
      </c>
      <c r="E40" s="133">
        <f>'Day 1 Results'!AA45</f>
        <v>1560.0569999999998</v>
      </c>
      <c r="F40" s="133">
        <f>'Day 2 Results'!AA44</f>
        <v>0</v>
      </c>
      <c r="G40" s="133">
        <f t="shared" si="10"/>
        <v>1560.0569999999998</v>
      </c>
      <c r="H40" s="132">
        <f>Competitors!Q68</f>
        <v>3</v>
      </c>
      <c r="I40" s="132">
        <f>Competitors!R68</f>
        <v>3</v>
      </c>
      <c r="J40" s="132">
        <f>Competitors!S68</f>
        <v>1</v>
      </c>
      <c r="K40" s="133">
        <f t="shared" si="11"/>
        <v>0</v>
      </c>
      <c r="L40" s="133">
        <f t="shared" si="12"/>
        <v>0</v>
      </c>
      <c r="M40" s="133">
        <f t="shared" si="13"/>
        <v>0</v>
      </c>
      <c r="N40" s="133">
        <f t="shared" si="14"/>
        <v>1560.0569999999998</v>
      </c>
      <c r="O40" s="133">
        <f t="shared" si="15"/>
        <v>0</v>
      </c>
      <c r="P40" s="133">
        <f t="shared" si="16"/>
        <v>0</v>
      </c>
      <c r="Q40" s="133">
        <f t="shared" si="17"/>
        <v>0</v>
      </c>
      <c r="R40" s="133">
        <f t="shared" si="18"/>
        <v>1560.0569999999998</v>
      </c>
      <c r="S40" s="134">
        <f t="shared" si="19"/>
        <v>0</v>
      </c>
    </row>
    <row r="41" spans="1:19" ht="15" customHeight="1">
      <c r="A41" s="80">
        <f>Competitors!C49</f>
        <v>119</v>
      </c>
      <c r="B41" s="81" t="str">
        <f>Competitors!D49</f>
        <v>Jeffrey Caron</v>
      </c>
      <c r="C41" s="81" t="str">
        <f>Competitors!E49</f>
        <v>Sub Junior</v>
      </c>
      <c r="D41" s="81" t="str">
        <f>Competitors!F49</f>
        <v>Marksman</v>
      </c>
      <c r="E41" s="82">
        <f>'Day 1 Results'!AA26</f>
        <v>1538.0430000000001</v>
      </c>
      <c r="F41" s="82">
        <f>'Day 2 Results'!AA25</f>
        <v>0</v>
      </c>
      <c r="G41" s="82">
        <f t="shared" si="10"/>
        <v>1538.0430000000001</v>
      </c>
      <c r="H41" s="81">
        <f>Competitors!Q49</f>
        <v>4</v>
      </c>
      <c r="I41" s="81">
        <f>Competitors!R49</f>
        <v>2</v>
      </c>
      <c r="J41" s="81">
        <f>Competitors!S49</f>
        <v>1</v>
      </c>
      <c r="K41" s="82">
        <f t="shared" si="11"/>
        <v>0</v>
      </c>
      <c r="L41" s="82">
        <f t="shared" si="12"/>
        <v>0</v>
      </c>
      <c r="M41" s="82">
        <f t="shared" si="13"/>
        <v>1538.0430000000001</v>
      </c>
      <c r="N41" s="82">
        <f t="shared" si="14"/>
        <v>0</v>
      </c>
      <c r="O41" s="82">
        <f t="shared" si="15"/>
        <v>0</v>
      </c>
      <c r="P41" s="82">
        <f t="shared" si="16"/>
        <v>0</v>
      </c>
      <c r="Q41" s="82">
        <f t="shared" si="17"/>
        <v>0</v>
      </c>
      <c r="R41" s="82">
        <f t="shared" si="18"/>
        <v>0</v>
      </c>
      <c r="S41" s="83">
        <f t="shared" si="19"/>
        <v>1538.0430000000001</v>
      </c>
    </row>
    <row r="42" spans="1:19" s="135" customFormat="1" ht="15" customHeight="1">
      <c r="A42" s="80">
        <f>Competitors!C39</f>
        <v>109</v>
      </c>
      <c r="B42" s="81" t="str">
        <f>Competitors!D39</f>
        <v>Erik Johnson</v>
      </c>
      <c r="C42" s="81" t="str">
        <f>Competitors!E39</f>
        <v>Sub Junior</v>
      </c>
      <c r="D42" s="81" t="str">
        <f>Competitors!F39</f>
        <v>Marksman</v>
      </c>
      <c r="E42" s="82">
        <f>'Day 1 Results'!AA16</f>
        <v>1535.0439999999999</v>
      </c>
      <c r="F42" s="82">
        <f>'Day 2 Results'!AA15</f>
        <v>0</v>
      </c>
      <c r="G42" s="82">
        <f t="shared" si="10"/>
        <v>1535.0439999999999</v>
      </c>
      <c r="H42" s="81">
        <f>Competitors!Q39</f>
        <v>4</v>
      </c>
      <c r="I42" s="81">
        <f>Competitors!R39</f>
        <v>2</v>
      </c>
      <c r="J42" s="81">
        <f>Competitors!S39</f>
        <v>1</v>
      </c>
      <c r="K42" s="82">
        <f t="shared" si="11"/>
        <v>0</v>
      </c>
      <c r="L42" s="82">
        <f t="shared" si="12"/>
        <v>0</v>
      </c>
      <c r="M42" s="82">
        <f t="shared" si="13"/>
        <v>1535.0439999999999</v>
      </c>
      <c r="N42" s="82">
        <f t="shared" si="14"/>
        <v>0</v>
      </c>
      <c r="O42" s="82">
        <f t="shared" si="15"/>
        <v>0</v>
      </c>
      <c r="P42" s="82">
        <f t="shared" si="16"/>
        <v>0</v>
      </c>
      <c r="Q42" s="82">
        <f t="shared" si="17"/>
        <v>0</v>
      </c>
      <c r="R42" s="82">
        <f t="shared" si="18"/>
        <v>0</v>
      </c>
      <c r="S42" s="83">
        <f t="shared" si="19"/>
        <v>1535.0439999999999</v>
      </c>
    </row>
    <row r="43" spans="1:19" ht="15" customHeight="1">
      <c r="A43" s="80">
        <f>Competitors!C65</f>
        <v>135</v>
      </c>
      <c r="B43" s="81" t="str">
        <f>Competitors!D65</f>
        <v>Henry Hines</v>
      </c>
      <c r="C43" s="81" t="str">
        <f>Competitors!E65</f>
        <v>Intermediate Jr</v>
      </c>
      <c r="D43" s="81" t="str">
        <f>Competitors!F65</f>
        <v>Marksman</v>
      </c>
      <c r="E43" s="82">
        <f>'Day 1 Results'!AA42</f>
        <v>1519.0479999999998</v>
      </c>
      <c r="F43" s="82">
        <f>'Day 2 Results'!AA41</f>
        <v>0</v>
      </c>
      <c r="G43" s="82">
        <f t="shared" si="10"/>
        <v>1519.0479999999998</v>
      </c>
      <c r="H43" s="81">
        <f>Competitors!Q65</f>
        <v>3</v>
      </c>
      <c r="I43" s="81">
        <f>Competitors!R65</f>
        <v>2</v>
      </c>
      <c r="J43" s="81">
        <f>Competitors!S65</f>
        <v>1</v>
      </c>
      <c r="K43" s="82">
        <f t="shared" si="11"/>
        <v>0</v>
      </c>
      <c r="L43" s="82">
        <f t="shared" si="12"/>
        <v>0</v>
      </c>
      <c r="M43" s="82">
        <f t="shared" si="13"/>
        <v>1519.0479999999998</v>
      </c>
      <c r="N43" s="82">
        <f t="shared" si="14"/>
        <v>0</v>
      </c>
      <c r="O43" s="82">
        <f t="shared" si="15"/>
        <v>0</v>
      </c>
      <c r="P43" s="82">
        <f t="shared" si="16"/>
        <v>0</v>
      </c>
      <c r="Q43" s="82">
        <f t="shared" si="17"/>
        <v>0</v>
      </c>
      <c r="R43" s="82">
        <f t="shared" si="18"/>
        <v>1519.0479999999998</v>
      </c>
      <c r="S43" s="83">
        <f t="shared" si="19"/>
        <v>0</v>
      </c>
    </row>
    <row r="44" spans="1:19" s="135" customFormat="1" ht="15" customHeight="1">
      <c r="A44" s="80">
        <f>Competitors!C47</f>
        <v>117</v>
      </c>
      <c r="B44" s="81" t="str">
        <f>Competitors!D47</f>
        <v>Rich Girvin</v>
      </c>
      <c r="C44" s="81" t="str">
        <f>Competitors!E47</f>
        <v>Open</v>
      </c>
      <c r="D44" s="81" t="str">
        <f>Competitors!F47</f>
        <v>Unclassified</v>
      </c>
      <c r="E44" s="82">
        <f>'Day 1 Results'!AA24</f>
        <v>0</v>
      </c>
      <c r="F44" s="82">
        <f>'Day 2 Results'!AA23</f>
        <v>1591.1</v>
      </c>
      <c r="G44" s="82">
        <f t="shared" si="10"/>
        <v>1591.1</v>
      </c>
      <c r="H44" s="81">
        <f>Competitors!Q47</f>
        <v>5</v>
      </c>
      <c r="I44" s="81">
        <f>Competitors!R47</f>
        <v>1</v>
      </c>
      <c r="J44" s="81">
        <f>Competitors!S47</f>
        <v>1</v>
      </c>
      <c r="K44" s="82">
        <f t="shared" si="11"/>
        <v>0</v>
      </c>
      <c r="L44" s="82">
        <f t="shared" si="12"/>
        <v>0</v>
      </c>
      <c r="M44" s="82">
        <f t="shared" si="13"/>
        <v>0</v>
      </c>
      <c r="N44" s="82">
        <f t="shared" si="14"/>
        <v>0</v>
      </c>
      <c r="O44" s="82">
        <f t="shared" si="15"/>
        <v>0</v>
      </c>
      <c r="P44" s="82">
        <f t="shared" si="16"/>
        <v>1591.1</v>
      </c>
      <c r="Q44" s="82">
        <f t="shared" si="17"/>
        <v>0</v>
      </c>
      <c r="R44" s="82">
        <f t="shared" si="18"/>
        <v>0</v>
      </c>
      <c r="S44" s="83">
        <f t="shared" si="19"/>
        <v>0</v>
      </c>
    </row>
    <row r="45" spans="1:19" ht="15" customHeight="1">
      <c r="A45" s="80">
        <f>Competitors!C34</f>
        <v>104</v>
      </c>
      <c r="B45" s="81" t="str">
        <f>Competitors!D34</f>
        <v>John Beaumont</v>
      </c>
      <c r="C45" s="81" t="str">
        <f>Competitors!E34</f>
        <v>Open</v>
      </c>
      <c r="D45" s="81" t="str">
        <f>Competitors!F34</f>
        <v>Sharpshooter</v>
      </c>
      <c r="E45" s="82">
        <f>'Day 1 Results'!AA11</f>
        <v>0</v>
      </c>
      <c r="F45" s="82">
        <f>'Day 2 Results'!AA10</f>
        <v>1587.095</v>
      </c>
      <c r="G45" s="82">
        <f t="shared" si="10"/>
        <v>1587.095</v>
      </c>
      <c r="H45" s="81">
        <f>Competitors!Q34</f>
        <v>5</v>
      </c>
      <c r="I45" s="81">
        <f>Competitors!R34</f>
        <v>3</v>
      </c>
      <c r="J45" s="81">
        <f>Competitors!S34</f>
        <v>1</v>
      </c>
      <c r="K45" s="82">
        <f t="shared" si="11"/>
        <v>0</v>
      </c>
      <c r="L45" s="82">
        <f t="shared" si="12"/>
        <v>0</v>
      </c>
      <c r="M45" s="82">
        <f t="shared" si="13"/>
        <v>0</v>
      </c>
      <c r="N45" s="82">
        <f t="shared" si="14"/>
        <v>1587.095</v>
      </c>
      <c r="O45" s="82">
        <f t="shared" si="15"/>
        <v>0</v>
      </c>
      <c r="P45" s="82">
        <f t="shared" si="16"/>
        <v>0</v>
      </c>
      <c r="Q45" s="82">
        <f t="shared" si="17"/>
        <v>0</v>
      </c>
      <c r="R45" s="82">
        <f t="shared" si="18"/>
        <v>0</v>
      </c>
      <c r="S45" s="83">
        <f t="shared" si="19"/>
        <v>0</v>
      </c>
    </row>
    <row r="46" spans="1:19" s="135" customFormat="1" ht="15" customHeight="1">
      <c r="A46" s="131">
        <f>Competitors!C70</f>
        <v>140</v>
      </c>
      <c r="B46" s="132" t="str">
        <f>Competitors!D70</f>
        <v>Jessica Levine</v>
      </c>
      <c r="C46" s="132" t="str">
        <f>Competitors!E70</f>
        <v>Junior</v>
      </c>
      <c r="D46" s="132" t="str">
        <f>Competitors!F70</f>
        <v>Expert</v>
      </c>
      <c r="E46" s="133">
        <f>'Day 1 Results'!AA47</f>
        <v>0</v>
      </c>
      <c r="F46" s="133">
        <f>'Day 2 Results'!AA46</f>
        <v>0</v>
      </c>
      <c r="G46" s="133">
        <f t="shared" si="10"/>
        <v>0</v>
      </c>
      <c r="H46" s="132">
        <f>Competitors!Q70</f>
        <v>2</v>
      </c>
      <c r="I46" s="132">
        <f>Competitors!R70</f>
        <v>4</v>
      </c>
      <c r="J46" s="132">
        <f>Competitors!S70</f>
        <v>2</v>
      </c>
      <c r="K46" s="133">
        <f t="shared" si="11"/>
        <v>0</v>
      </c>
      <c r="L46" s="133">
        <f t="shared" si="12"/>
        <v>0</v>
      </c>
      <c r="M46" s="133">
        <f t="shared" si="13"/>
        <v>0</v>
      </c>
      <c r="N46" s="133">
        <f t="shared" si="14"/>
        <v>0</v>
      </c>
      <c r="O46" s="133">
        <f t="shared" si="15"/>
        <v>0</v>
      </c>
      <c r="P46" s="133">
        <f t="shared" si="16"/>
        <v>0</v>
      </c>
      <c r="Q46" s="133">
        <f t="shared" si="17"/>
        <v>0</v>
      </c>
      <c r="R46" s="133">
        <f t="shared" si="18"/>
        <v>0</v>
      </c>
      <c r="S46" s="134">
        <f t="shared" si="19"/>
        <v>0</v>
      </c>
    </row>
    <row r="47" spans="1:19" ht="15" customHeight="1">
      <c r="A47" s="80">
        <f>Competitors!C71</f>
        <v>141</v>
      </c>
      <c r="B47" s="81">
        <f>Competitors!D71</f>
        <v>0</v>
      </c>
      <c r="C47" s="81">
        <f>Competitors!E71</f>
        <v>0</v>
      </c>
      <c r="D47" s="81">
        <f>Competitors!F71</f>
        <v>0</v>
      </c>
      <c r="E47" s="82">
        <f>'Day 1 Results'!AA48</f>
        <v>0</v>
      </c>
      <c r="F47" s="82">
        <f>'Day 2 Results'!AA47</f>
        <v>0</v>
      </c>
      <c r="G47" s="82">
        <f t="shared" si="10"/>
        <v>0</v>
      </c>
      <c r="H47" s="81">
        <f>Competitors!Q71</f>
        <v>0</v>
      </c>
      <c r="I47" s="81">
        <f>Competitors!R71</f>
        <v>0</v>
      </c>
      <c r="J47" s="81">
        <f>Competitors!S71</f>
        <v>0</v>
      </c>
      <c r="K47" s="82">
        <f t="shared" si="11"/>
        <v>0</v>
      </c>
      <c r="L47" s="82">
        <f t="shared" si="12"/>
        <v>0</v>
      </c>
      <c r="M47" s="82">
        <f t="shared" si="13"/>
        <v>0</v>
      </c>
      <c r="N47" s="82">
        <f t="shared" si="14"/>
        <v>0</v>
      </c>
      <c r="O47" s="82">
        <f t="shared" si="15"/>
        <v>0</v>
      </c>
      <c r="P47" s="82">
        <f t="shared" si="16"/>
        <v>0</v>
      </c>
      <c r="Q47" s="82">
        <f t="shared" si="17"/>
        <v>0</v>
      </c>
      <c r="R47" s="82">
        <f t="shared" si="18"/>
        <v>0</v>
      </c>
      <c r="S47" s="83">
        <f t="shared" si="19"/>
        <v>0</v>
      </c>
    </row>
    <row r="48" spans="1:19" s="135" customFormat="1" ht="15" customHeight="1">
      <c r="A48" s="131">
        <f>Competitors!C72</f>
        <v>142</v>
      </c>
      <c r="B48" s="132">
        <f>Competitors!D72</f>
        <v>0</v>
      </c>
      <c r="C48" s="132">
        <f>Competitors!E72</f>
        <v>0</v>
      </c>
      <c r="D48" s="132">
        <f>Competitors!F72</f>
        <v>0</v>
      </c>
      <c r="E48" s="133">
        <f>'Day 1 Results'!AA49</f>
        <v>0</v>
      </c>
      <c r="F48" s="133">
        <f>'Day 2 Results'!AA48</f>
        <v>0</v>
      </c>
      <c r="G48" s="133">
        <f t="shared" si="10"/>
        <v>0</v>
      </c>
      <c r="H48" s="132">
        <f>Competitors!Q72</f>
        <v>0</v>
      </c>
      <c r="I48" s="132">
        <f>Competitors!R72</f>
        <v>0</v>
      </c>
      <c r="J48" s="132">
        <f>Competitors!S72</f>
        <v>0</v>
      </c>
      <c r="K48" s="133">
        <f t="shared" si="11"/>
        <v>0</v>
      </c>
      <c r="L48" s="133">
        <f t="shared" si="12"/>
        <v>0</v>
      </c>
      <c r="M48" s="133">
        <f t="shared" si="13"/>
        <v>0</v>
      </c>
      <c r="N48" s="133">
        <f t="shared" si="14"/>
        <v>0</v>
      </c>
      <c r="O48" s="133">
        <f t="shared" si="15"/>
        <v>0</v>
      </c>
      <c r="P48" s="133">
        <f t="shared" si="16"/>
        <v>0</v>
      </c>
      <c r="Q48" s="133">
        <f t="shared" si="17"/>
        <v>0</v>
      </c>
      <c r="R48" s="133">
        <f t="shared" si="18"/>
        <v>0</v>
      </c>
      <c r="S48" s="134">
        <f t="shared" si="19"/>
        <v>0</v>
      </c>
    </row>
    <row r="49" spans="1:19" ht="15" customHeight="1">
      <c r="A49" s="80">
        <f>Competitors!C73</f>
        <v>143</v>
      </c>
      <c r="B49" s="81">
        <f>Competitors!D73</f>
        <v>0</v>
      </c>
      <c r="C49" s="81">
        <f>Competitors!E73</f>
        <v>0</v>
      </c>
      <c r="D49" s="81">
        <f>Competitors!F73</f>
        <v>0</v>
      </c>
      <c r="E49" s="82">
        <f>'Day 1 Results'!AA50</f>
        <v>0</v>
      </c>
      <c r="F49" s="82">
        <f>'Day 2 Results'!AA49</f>
        <v>0</v>
      </c>
      <c r="G49" s="82">
        <f t="shared" si="10"/>
        <v>0</v>
      </c>
      <c r="H49" s="81">
        <f>Competitors!Q73</f>
        <v>0</v>
      </c>
      <c r="I49" s="81">
        <f>Competitors!R73</f>
        <v>0</v>
      </c>
      <c r="J49" s="81">
        <f>Competitors!S73</f>
        <v>0</v>
      </c>
      <c r="K49" s="82">
        <f t="shared" si="11"/>
        <v>0</v>
      </c>
      <c r="L49" s="82">
        <f t="shared" si="12"/>
        <v>0</v>
      </c>
      <c r="M49" s="82">
        <f t="shared" si="13"/>
        <v>0</v>
      </c>
      <c r="N49" s="82">
        <f t="shared" si="14"/>
        <v>0</v>
      </c>
      <c r="O49" s="82">
        <f t="shared" si="15"/>
        <v>0</v>
      </c>
      <c r="P49" s="82">
        <f t="shared" si="16"/>
        <v>0</v>
      </c>
      <c r="Q49" s="82">
        <f t="shared" si="17"/>
        <v>0</v>
      </c>
      <c r="R49" s="82">
        <f t="shared" si="18"/>
        <v>0</v>
      </c>
      <c r="S49" s="83">
        <f t="shared" si="19"/>
        <v>0</v>
      </c>
    </row>
    <row r="50" spans="1:19" s="135" customFormat="1" ht="15" customHeight="1">
      <c r="A50" s="131">
        <f>Competitors!C74</f>
        <v>144</v>
      </c>
      <c r="B50" s="132">
        <f>Competitors!D74</f>
        <v>0</v>
      </c>
      <c r="C50" s="132">
        <f>Competitors!E74</f>
        <v>0</v>
      </c>
      <c r="D50" s="132">
        <f>Competitors!F74</f>
        <v>0</v>
      </c>
      <c r="E50" s="133">
        <f>'Day 1 Results'!AA51</f>
        <v>0</v>
      </c>
      <c r="F50" s="133">
        <f>'Day 2 Results'!AA50</f>
        <v>0</v>
      </c>
      <c r="G50" s="133">
        <f t="shared" si="10"/>
        <v>0</v>
      </c>
      <c r="H50" s="132">
        <f>Competitors!Q74</f>
        <v>0</v>
      </c>
      <c r="I50" s="132">
        <f>Competitors!R74</f>
        <v>0</v>
      </c>
      <c r="J50" s="132">
        <f>Competitors!S74</f>
        <v>0</v>
      </c>
      <c r="K50" s="133">
        <f t="shared" si="11"/>
        <v>0</v>
      </c>
      <c r="L50" s="133">
        <f t="shared" si="12"/>
        <v>0</v>
      </c>
      <c r="M50" s="133">
        <f t="shared" si="13"/>
        <v>0</v>
      </c>
      <c r="N50" s="133">
        <f t="shared" si="14"/>
        <v>0</v>
      </c>
      <c r="O50" s="133">
        <f t="shared" si="15"/>
        <v>0</v>
      </c>
      <c r="P50" s="133">
        <f t="shared" si="16"/>
        <v>0</v>
      </c>
      <c r="Q50" s="133">
        <f t="shared" si="17"/>
        <v>0</v>
      </c>
      <c r="R50" s="133">
        <f t="shared" si="18"/>
        <v>0</v>
      </c>
      <c r="S50" s="134">
        <f t="shared" si="19"/>
        <v>0</v>
      </c>
    </row>
    <row r="51" spans="1:19" ht="15" customHeight="1">
      <c r="A51" s="80">
        <f>Competitors!C75</f>
        <v>145</v>
      </c>
      <c r="B51" s="81">
        <f>Competitors!D75</f>
        <v>0</v>
      </c>
      <c r="C51" s="81">
        <f>Competitors!E75</f>
        <v>0</v>
      </c>
      <c r="D51" s="81">
        <f>Competitors!F75</f>
        <v>0</v>
      </c>
      <c r="E51" s="82">
        <f>'Day 1 Results'!AA52</f>
        <v>0</v>
      </c>
      <c r="F51" s="82">
        <f>'Day 2 Results'!AA51</f>
        <v>0</v>
      </c>
      <c r="G51" s="82">
        <f t="shared" si="10"/>
        <v>0</v>
      </c>
      <c r="H51" s="81">
        <f>Competitors!Q75</f>
        <v>0</v>
      </c>
      <c r="I51" s="81">
        <f>Competitors!R75</f>
        <v>0</v>
      </c>
      <c r="J51" s="81">
        <f>Competitors!S75</f>
        <v>0</v>
      </c>
      <c r="K51" s="82">
        <f t="shared" si="11"/>
        <v>0</v>
      </c>
      <c r="L51" s="82">
        <f t="shared" si="12"/>
        <v>0</v>
      </c>
      <c r="M51" s="82">
        <f t="shared" si="13"/>
        <v>0</v>
      </c>
      <c r="N51" s="82">
        <f t="shared" si="14"/>
        <v>0</v>
      </c>
      <c r="O51" s="82">
        <f t="shared" si="15"/>
        <v>0</v>
      </c>
      <c r="P51" s="82">
        <f t="shared" si="16"/>
        <v>0</v>
      </c>
      <c r="Q51" s="82">
        <f t="shared" si="17"/>
        <v>0</v>
      </c>
      <c r="R51" s="82">
        <f t="shared" si="18"/>
        <v>0</v>
      </c>
      <c r="S51" s="83">
        <f t="shared" si="19"/>
        <v>0</v>
      </c>
    </row>
    <row r="52" spans="1:19" s="135" customFormat="1" ht="15" customHeight="1">
      <c r="A52" s="131">
        <f>Competitors!C76</f>
        <v>146</v>
      </c>
      <c r="B52" s="132">
        <f>Competitors!D76</f>
        <v>0</v>
      </c>
      <c r="C52" s="132">
        <f>Competitors!E76</f>
        <v>0</v>
      </c>
      <c r="D52" s="132">
        <f>Competitors!F76</f>
        <v>0</v>
      </c>
      <c r="E52" s="133">
        <f>'Day 1 Results'!AA53</f>
        <v>0</v>
      </c>
      <c r="F52" s="133">
        <f>'Day 2 Results'!AA52</f>
        <v>0</v>
      </c>
      <c r="G52" s="133">
        <f t="shared" si="10"/>
        <v>0</v>
      </c>
      <c r="H52" s="132">
        <f>Competitors!Q76</f>
        <v>0</v>
      </c>
      <c r="I52" s="132">
        <f>Competitors!R76</f>
        <v>0</v>
      </c>
      <c r="J52" s="132">
        <f>Competitors!S76</f>
        <v>0</v>
      </c>
      <c r="K52" s="133">
        <f t="shared" si="11"/>
        <v>0</v>
      </c>
      <c r="L52" s="133">
        <f t="shared" si="12"/>
        <v>0</v>
      </c>
      <c r="M52" s="133">
        <f t="shared" si="13"/>
        <v>0</v>
      </c>
      <c r="N52" s="133">
        <f t="shared" si="14"/>
        <v>0</v>
      </c>
      <c r="O52" s="133">
        <f t="shared" si="15"/>
        <v>0</v>
      </c>
      <c r="P52" s="133">
        <f t="shared" si="16"/>
        <v>0</v>
      </c>
      <c r="Q52" s="133">
        <f t="shared" si="17"/>
        <v>0</v>
      </c>
      <c r="R52" s="133">
        <f t="shared" si="18"/>
        <v>0</v>
      </c>
      <c r="S52" s="134">
        <f t="shared" si="19"/>
        <v>0</v>
      </c>
    </row>
    <row r="53" spans="1:19" ht="15" customHeight="1">
      <c r="A53" s="80">
        <f>Competitors!C77</f>
        <v>147</v>
      </c>
      <c r="B53" s="81">
        <f>Competitors!D77</f>
        <v>0</v>
      </c>
      <c r="C53" s="81">
        <f>Competitors!E77</f>
        <v>0</v>
      </c>
      <c r="D53" s="81">
        <f>Competitors!F77</f>
        <v>0</v>
      </c>
      <c r="E53" s="82">
        <f>'Day 1 Results'!AA54</f>
        <v>0</v>
      </c>
      <c r="F53" s="82">
        <f>'Day 2 Results'!AA53</f>
        <v>0</v>
      </c>
      <c r="G53" s="82">
        <f t="shared" si="10"/>
        <v>0</v>
      </c>
      <c r="H53" s="81">
        <f>Competitors!Q77</f>
        <v>0</v>
      </c>
      <c r="I53" s="81">
        <f>Competitors!R77</f>
        <v>0</v>
      </c>
      <c r="J53" s="81">
        <f>Competitors!S77</f>
        <v>0</v>
      </c>
      <c r="K53" s="82">
        <f t="shared" si="11"/>
        <v>0</v>
      </c>
      <c r="L53" s="82">
        <f t="shared" si="12"/>
        <v>0</v>
      </c>
      <c r="M53" s="82">
        <f t="shared" si="13"/>
        <v>0</v>
      </c>
      <c r="N53" s="82">
        <f t="shared" si="14"/>
        <v>0</v>
      </c>
      <c r="O53" s="82">
        <f t="shared" si="15"/>
        <v>0</v>
      </c>
      <c r="P53" s="82">
        <f t="shared" si="16"/>
        <v>0</v>
      </c>
      <c r="Q53" s="82">
        <f t="shared" si="17"/>
        <v>0</v>
      </c>
      <c r="R53" s="82">
        <f t="shared" si="18"/>
        <v>0</v>
      </c>
      <c r="S53" s="83">
        <f t="shared" si="19"/>
        <v>0</v>
      </c>
    </row>
    <row r="54" spans="1:19" s="135" customFormat="1" ht="15" customHeight="1">
      <c r="A54" s="131">
        <f>Competitors!C78</f>
        <v>148</v>
      </c>
      <c r="B54" s="132">
        <f>Competitors!D78</f>
        <v>0</v>
      </c>
      <c r="C54" s="132">
        <f>Competitors!E78</f>
        <v>0</v>
      </c>
      <c r="D54" s="132">
        <f>Competitors!F78</f>
        <v>0</v>
      </c>
      <c r="E54" s="133">
        <f>'Day 1 Results'!AA55</f>
        <v>0</v>
      </c>
      <c r="F54" s="133">
        <f>'Day 2 Results'!AA54</f>
        <v>0</v>
      </c>
      <c r="G54" s="133">
        <f t="shared" si="10"/>
        <v>0</v>
      </c>
      <c r="H54" s="132">
        <f>Competitors!Q78</f>
        <v>0</v>
      </c>
      <c r="I54" s="132">
        <f>Competitors!R78</f>
        <v>0</v>
      </c>
      <c r="J54" s="132">
        <f>Competitors!S78</f>
        <v>0</v>
      </c>
      <c r="K54" s="133">
        <f t="shared" si="11"/>
        <v>0</v>
      </c>
      <c r="L54" s="133">
        <f t="shared" si="12"/>
        <v>0</v>
      </c>
      <c r="M54" s="133">
        <f t="shared" si="13"/>
        <v>0</v>
      </c>
      <c r="N54" s="133">
        <f t="shared" si="14"/>
        <v>0</v>
      </c>
      <c r="O54" s="133">
        <f t="shared" si="15"/>
        <v>0</v>
      </c>
      <c r="P54" s="133">
        <f t="shared" si="16"/>
        <v>0</v>
      </c>
      <c r="Q54" s="133">
        <f t="shared" si="17"/>
        <v>0</v>
      </c>
      <c r="R54" s="133">
        <f t="shared" si="18"/>
        <v>0</v>
      </c>
      <c r="S54" s="134">
        <f t="shared" si="19"/>
        <v>0</v>
      </c>
    </row>
    <row r="55" spans="1:19" ht="15" customHeight="1">
      <c r="A55" s="80">
        <f>Competitors!C79</f>
        <v>149</v>
      </c>
      <c r="B55" s="81">
        <f>Competitors!D79</f>
        <v>0</v>
      </c>
      <c r="C55" s="81">
        <f>Competitors!E79</f>
        <v>0</v>
      </c>
      <c r="D55" s="81">
        <f>Competitors!F79</f>
        <v>0</v>
      </c>
      <c r="E55" s="82">
        <f>'Day 1 Results'!AA56</f>
        <v>0</v>
      </c>
      <c r="F55" s="82">
        <f>'Day 2 Results'!AA55</f>
        <v>0</v>
      </c>
      <c r="G55" s="82">
        <f t="shared" si="10"/>
        <v>0</v>
      </c>
      <c r="H55" s="81">
        <f>Competitors!Q79</f>
        <v>0</v>
      </c>
      <c r="I55" s="81">
        <f>Competitors!R79</f>
        <v>0</v>
      </c>
      <c r="J55" s="81">
        <f>Competitors!S79</f>
        <v>0</v>
      </c>
      <c r="K55" s="82">
        <f t="shared" si="11"/>
        <v>0</v>
      </c>
      <c r="L55" s="82">
        <f t="shared" si="12"/>
        <v>0</v>
      </c>
      <c r="M55" s="82">
        <f t="shared" si="13"/>
        <v>0</v>
      </c>
      <c r="N55" s="82">
        <f t="shared" si="14"/>
        <v>0</v>
      </c>
      <c r="O55" s="82">
        <f t="shared" si="15"/>
        <v>0</v>
      </c>
      <c r="P55" s="82">
        <f t="shared" si="16"/>
        <v>0</v>
      </c>
      <c r="Q55" s="82">
        <f t="shared" si="17"/>
        <v>0</v>
      </c>
      <c r="R55" s="82">
        <f t="shared" si="18"/>
        <v>0</v>
      </c>
      <c r="S55" s="83">
        <f t="shared" si="19"/>
        <v>0</v>
      </c>
    </row>
    <row r="56" spans="1:19" s="135" customFormat="1" ht="15" customHeight="1">
      <c r="A56" s="131">
        <f>Competitors!C80</f>
        <v>150</v>
      </c>
      <c r="B56" s="132">
        <f>Competitors!D80</f>
        <v>0</v>
      </c>
      <c r="C56" s="132">
        <f>Competitors!E80</f>
        <v>0</v>
      </c>
      <c r="D56" s="132">
        <f>Competitors!F80</f>
        <v>0</v>
      </c>
      <c r="E56" s="133">
        <f>'Day 1 Results'!AA57</f>
        <v>0</v>
      </c>
      <c r="F56" s="133">
        <f>'Day 2 Results'!AA56</f>
        <v>0</v>
      </c>
      <c r="G56" s="133">
        <f t="shared" si="10"/>
        <v>0</v>
      </c>
      <c r="H56" s="132">
        <f>Competitors!Q80</f>
        <v>0</v>
      </c>
      <c r="I56" s="132">
        <f>Competitors!R80</f>
        <v>0</v>
      </c>
      <c r="J56" s="132">
        <f>Competitors!S80</f>
        <v>0</v>
      </c>
      <c r="K56" s="133">
        <f t="shared" si="11"/>
        <v>0</v>
      </c>
      <c r="L56" s="133">
        <f t="shared" si="12"/>
        <v>0</v>
      </c>
      <c r="M56" s="133">
        <f t="shared" si="13"/>
        <v>0</v>
      </c>
      <c r="N56" s="133">
        <f t="shared" si="14"/>
        <v>0</v>
      </c>
      <c r="O56" s="133">
        <f t="shared" si="15"/>
        <v>0</v>
      </c>
      <c r="P56" s="133">
        <f t="shared" si="16"/>
        <v>0</v>
      </c>
      <c r="Q56" s="133">
        <f t="shared" si="17"/>
        <v>0</v>
      </c>
      <c r="R56" s="133">
        <f t="shared" si="18"/>
        <v>0</v>
      </c>
      <c r="S56" s="134">
        <f t="shared" si="19"/>
        <v>0</v>
      </c>
    </row>
    <row r="57" spans="1:19" ht="15" customHeight="1">
      <c r="A57" s="80">
        <f>Competitors!C81</f>
        <v>151</v>
      </c>
      <c r="B57" s="81">
        <f>Competitors!D81</f>
        <v>0</v>
      </c>
      <c r="C57" s="81">
        <f>Competitors!E81</f>
        <v>0</v>
      </c>
      <c r="D57" s="81">
        <f>Competitors!F81</f>
        <v>0</v>
      </c>
      <c r="E57" s="82">
        <f>'Day 1 Results'!AA58</f>
        <v>0</v>
      </c>
      <c r="F57" s="82">
        <f>'Day 2 Results'!AA57</f>
        <v>0</v>
      </c>
      <c r="G57" s="82">
        <f t="shared" si="10"/>
        <v>0</v>
      </c>
      <c r="H57" s="81">
        <f>Competitors!Q81</f>
        <v>0</v>
      </c>
      <c r="I57" s="81">
        <f>Competitors!R81</f>
        <v>0</v>
      </c>
      <c r="J57" s="81">
        <f>Competitors!S81</f>
        <v>0</v>
      </c>
      <c r="K57" s="82">
        <f t="shared" si="11"/>
        <v>0</v>
      </c>
      <c r="L57" s="82">
        <f t="shared" si="12"/>
        <v>0</v>
      </c>
      <c r="M57" s="82">
        <f t="shared" si="13"/>
        <v>0</v>
      </c>
      <c r="N57" s="82">
        <f t="shared" si="14"/>
        <v>0</v>
      </c>
      <c r="O57" s="82">
        <f t="shared" si="15"/>
        <v>0</v>
      </c>
      <c r="P57" s="82">
        <f t="shared" si="16"/>
        <v>0</v>
      </c>
      <c r="Q57" s="82">
        <f t="shared" si="17"/>
        <v>0</v>
      </c>
      <c r="R57" s="82">
        <f t="shared" si="18"/>
        <v>0</v>
      </c>
      <c r="S57" s="83">
        <f t="shared" si="19"/>
        <v>0</v>
      </c>
    </row>
    <row r="58" spans="1:19" s="135" customFormat="1" ht="15" customHeight="1">
      <c r="A58" s="131">
        <f>Competitors!C82</f>
        <v>152</v>
      </c>
      <c r="B58" s="132">
        <f>Competitors!D82</f>
        <v>0</v>
      </c>
      <c r="C58" s="132">
        <f>Competitors!E82</f>
        <v>0</v>
      </c>
      <c r="D58" s="132">
        <f>Competitors!F82</f>
        <v>0</v>
      </c>
      <c r="E58" s="133">
        <f>'Day 1 Results'!AA59</f>
        <v>0</v>
      </c>
      <c r="F58" s="133">
        <f>'Day 2 Results'!AA58</f>
        <v>0</v>
      </c>
      <c r="G58" s="133">
        <f t="shared" si="10"/>
        <v>0</v>
      </c>
      <c r="H58" s="132">
        <f>Competitors!Q82</f>
        <v>0</v>
      </c>
      <c r="I58" s="132">
        <f>Competitors!R82</f>
        <v>0</v>
      </c>
      <c r="J58" s="132">
        <f>Competitors!S82</f>
        <v>0</v>
      </c>
      <c r="K58" s="133">
        <f t="shared" si="11"/>
        <v>0</v>
      </c>
      <c r="L58" s="133">
        <f t="shared" si="12"/>
        <v>0</v>
      </c>
      <c r="M58" s="133">
        <f t="shared" si="13"/>
        <v>0</v>
      </c>
      <c r="N58" s="133">
        <f t="shared" si="14"/>
        <v>0</v>
      </c>
      <c r="O58" s="133">
        <f t="shared" si="15"/>
        <v>0</v>
      </c>
      <c r="P58" s="133">
        <f t="shared" si="16"/>
        <v>0</v>
      </c>
      <c r="Q58" s="133">
        <f t="shared" si="17"/>
        <v>0</v>
      </c>
      <c r="R58" s="133">
        <f t="shared" si="18"/>
        <v>0</v>
      </c>
      <c r="S58" s="134">
        <f t="shared" si="19"/>
        <v>0</v>
      </c>
    </row>
    <row r="59" spans="1:19" ht="15" customHeight="1">
      <c r="A59" s="80">
        <f>Competitors!C83</f>
        <v>153</v>
      </c>
      <c r="B59" s="81">
        <f>Competitors!D83</f>
        <v>0</v>
      </c>
      <c r="C59" s="81">
        <f>Competitors!E83</f>
        <v>0</v>
      </c>
      <c r="D59" s="81">
        <f>Competitors!F83</f>
        <v>0</v>
      </c>
      <c r="E59" s="82">
        <f>'Day 1 Results'!AA60</f>
        <v>0</v>
      </c>
      <c r="F59" s="82">
        <f>'Day 2 Results'!AA59</f>
        <v>0</v>
      </c>
      <c r="G59" s="82">
        <f t="shared" si="10"/>
        <v>0</v>
      </c>
      <c r="H59" s="81">
        <f>Competitors!Q83</f>
        <v>0</v>
      </c>
      <c r="I59" s="81">
        <f>Competitors!R83</f>
        <v>0</v>
      </c>
      <c r="J59" s="81">
        <f>Competitors!S83</f>
        <v>0</v>
      </c>
      <c r="K59" s="82">
        <f t="shared" si="11"/>
        <v>0</v>
      </c>
      <c r="L59" s="82">
        <f t="shared" si="12"/>
        <v>0</v>
      </c>
      <c r="M59" s="82">
        <f t="shared" si="13"/>
        <v>0</v>
      </c>
      <c r="N59" s="82">
        <f t="shared" si="14"/>
        <v>0</v>
      </c>
      <c r="O59" s="82">
        <f t="shared" si="15"/>
        <v>0</v>
      </c>
      <c r="P59" s="82">
        <f t="shared" si="16"/>
        <v>0</v>
      </c>
      <c r="Q59" s="82">
        <f t="shared" si="17"/>
        <v>0</v>
      </c>
      <c r="R59" s="82">
        <f t="shared" si="18"/>
        <v>0</v>
      </c>
      <c r="S59" s="83">
        <f t="shared" si="19"/>
        <v>0</v>
      </c>
    </row>
    <row r="60" spans="1:19" s="135" customFormat="1" ht="12">
      <c r="A60" s="131">
        <f>Competitors!C84</f>
        <v>154</v>
      </c>
      <c r="B60" s="132">
        <f>Competitors!D84</f>
        <v>0</v>
      </c>
      <c r="C60" s="132">
        <f>Competitors!E84</f>
        <v>0</v>
      </c>
      <c r="D60" s="132">
        <f>Competitors!F84</f>
        <v>0</v>
      </c>
      <c r="E60" s="133">
        <f>'Day 1 Results'!AA61</f>
        <v>0</v>
      </c>
      <c r="F60" s="133">
        <f>'Day 2 Results'!AA60</f>
        <v>0</v>
      </c>
      <c r="G60" s="133">
        <f t="shared" si="10"/>
        <v>0</v>
      </c>
      <c r="H60" s="132">
        <f>Competitors!Q84</f>
        <v>0</v>
      </c>
      <c r="I60" s="132">
        <f>Competitors!R84</f>
        <v>0</v>
      </c>
      <c r="J60" s="132">
        <f>Competitors!S84</f>
        <v>0</v>
      </c>
      <c r="K60" s="133">
        <f t="shared" si="11"/>
        <v>0</v>
      </c>
      <c r="L60" s="133">
        <f t="shared" si="12"/>
        <v>0</v>
      </c>
      <c r="M60" s="133">
        <f t="shared" si="13"/>
        <v>0</v>
      </c>
      <c r="N60" s="133">
        <f t="shared" si="14"/>
        <v>0</v>
      </c>
      <c r="O60" s="133">
        <f t="shared" si="15"/>
        <v>0</v>
      </c>
      <c r="P60" s="133">
        <f t="shared" si="16"/>
        <v>0</v>
      </c>
      <c r="Q60" s="133">
        <f t="shared" si="17"/>
        <v>0</v>
      </c>
      <c r="R60" s="133">
        <f t="shared" si="18"/>
        <v>0</v>
      </c>
      <c r="S60" s="134">
        <f t="shared" si="19"/>
        <v>0</v>
      </c>
    </row>
    <row r="61" spans="1:19" ht="12">
      <c r="A61" s="80">
        <f>Competitors!C85</f>
        <v>155</v>
      </c>
      <c r="B61" s="81">
        <f>Competitors!D85</f>
        <v>0</v>
      </c>
      <c r="C61" s="81">
        <f>Competitors!E85</f>
        <v>0</v>
      </c>
      <c r="D61" s="81">
        <f>Competitors!F85</f>
        <v>0</v>
      </c>
      <c r="E61" s="82">
        <f>'Day 1 Results'!AA62</f>
        <v>0</v>
      </c>
      <c r="F61" s="82">
        <f>'Day 2 Results'!AA61</f>
        <v>0</v>
      </c>
      <c r="G61" s="82">
        <f t="shared" si="10"/>
        <v>0</v>
      </c>
      <c r="H61" s="81">
        <f>Competitors!Q85</f>
        <v>0</v>
      </c>
      <c r="I61" s="81">
        <f>Competitors!R85</f>
        <v>0</v>
      </c>
      <c r="J61" s="81">
        <f>Competitors!S85</f>
        <v>0</v>
      </c>
      <c r="K61" s="82">
        <f t="shared" si="11"/>
        <v>0</v>
      </c>
      <c r="L61" s="82">
        <f t="shared" si="12"/>
        <v>0</v>
      </c>
      <c r="M61" s="82">
        <f t="shared" si="13"/>
        <v>0</v>
      </c>
      <c r="N61" s="82">
        <f t="shared" si="14"/>
        <v>0</v>
      </c>
      <c r="O61" s="82">
        <f t="shared" si="15"/>
        <v>0</v>
      </c>
      <c r="P61" s="82">
        <f t="shared" si="16"/>
        <v>0</v>
      </c>
      <c r="Q61" s="82">
        <f t="shared" si="17"/>
        <v>0</v>
      </c>
      <c r="R61" s="82">
        <f t="shared" si="18"/>
        <v>0</v>
      </c>
      <c r="S61" s="83">
        <f t="shared" si="19"/>
        <v>0</v>
      </c>
    </row>
    <row r="62" spans="1:19" s="135" customFormat="1" ht="12">
      <c r="A62" s="131">
        <f>Competitors!C86</f>
        <v>156</v>
      </c>
      <c r="B62" s="132">
        <f>Competitors!D86</f>
        <v>0</v>
      </c>
      <c r="C62" s="132">
        <f>Competitors!E86</f>
        <v>0</v>
      </c>
      <c r="D62" s="132">
        <f>Competitors!F86</f>
        <v>0</v>
      </c>
      <c r="E62" s="133">
        <f>'Day 1 Results'!AA63</f>
        <v>0</v>
      </c>
      <c r="F62" s="133">
        <f>'Day 2 Results'!AA62</f>
        <v>0</v>
      </c>
      <c r="G62" s="133">
        <f t="shared" si="10"/>
        <v>0</v>
      </c>
      <c r="H62" s="132">
        <f>Competitors!Q86</f>
        <v>0</v>
      </c>
      <c r="I62" s="132">
        <f>Competitors!R86</f>
        <v>0</v>
      </c>
      <c r="J62" s="132">
        <f>Competitors!S86</f>
        <v>0</v>
      </c>
      <c r="K62" s="133">
        <f t="shared" si="11"/>
        <v>0</v>
      </c>
      <c r="L62" s="133">
        <f t="shared" si="12"/>
        <v>0</v>
      </c>
      <c r="M62" s="133">
        <f t="shared" si="13"/>
        <v>0</v>
      </c>
      <c r="N62" s="133">
        <f t="shared" si="14"/>
        <v>0</v>
      </c>
      <c r="O62" s="133">
        <f t="shared" si="15"/>
        <v>0</v>
      </c>
      <c r="P62" s="133">
        <f t="shared" si="16"/>
        <v>0</v>
      </c>
      <c r="Q62" s="133">
        <f t="shared" si="17"/>
        <v>0</v>
      </c>
      <c r="R62" s="133">
        <f t="shared" si="18"/>
        <v>0</v>
      </c>
      <c r="S62" s="134">
        <f t="shared" si="19"/>
        <v>0</v>
      </c>
    </row>
    <row r="63" spans="1:19" ht="12">
      <c r="A63" s="80">
        <f>Competitors!C87</f>
        <v>157</v>
      </c>
      <c r="B63" s="81">
        <f>Competitors!D87</f>
        <v>0</v>
      </c>
      <c r="C63" s="81">
        <f>Competitors!E87</f>
        <v>0</v>
      </c>
      <c r="D63" s="81">
        <f>Competitors!F87</f>
        <v>0</v>
      </c>
      <c r="E63" s="82">
        <f>'Day 1 Results'!AA64</f>
        <v>0</v>
      </c>
      <c r="F63" s="82">
        <f>'Day 2 Results'!AA63</f>
        <v>0</v>
      </c>
      <c r="G63" s="82">
        <f t="shared" si="10"/>
        <v>0</v>
      </c>
      <c r="H63" s="81">
        <f>Competitors!Q87</f>
        <v>0</v>
      </c>
      <c r="I63" s="81">
        <f>Competitors!R87</f>
        <v>0</v>
      </c>
      <c r="J63" s="81">
        <f>Competitors!S87</f>
        <v>0</v>
      </c>
      <c r="K63" s="82">
        <f t="shared" si="11"/>
        <v>0</v>
      </c>
      <c r="L63" s="82">
        <f t="shared" si="12"/>
        <v>0</v>
      </c>
      <c r="M63" s="82">
        <f t="shared" si="13"/>
        <v>0</v>
      </c>
      <c r="N63" s="82">
        <f t="shared" si="14"/>
        <v>0</v>
      </c>
      <c r="O63" s="82">
        <f t="shared" si="15"/>
        <v>0</v>
      </c>
      <c r="P63" s="82">
        <f t="shared" si="16"/>
        <v>0</v>
      </c>
      <c r="Q63" s="82">
        <f t="shared" si="17"/>
        <v>0</v>
      </c>
      <c r="R63" s="82">
        <f t="shared" si="18"/>
        <v>0</v>
      </c>
      <c r="S63" s="83">
        <f t="shared" si="19"/>
        <v>0</v>
      </c>
    </row>
    <row r="64" spans="1:19" s="135" customFormat="1" ht="12">
      <c r="A64" s="131">
        <f>Competitors!C88</f>
        <v>158</v>
      </c>
      <c r="B64" s="132">
        <f>Competitors!D88</f>
        <v>0</v>
      </c>
      <c r="C64" s="132">
        <f>Competitors!E88</f>
        <v>0</v>
      </c>
      <c r="D64" s="132">
        <f>Competitors!F88</f>
        <v>0</v>
      </c>
      <c r="E64" s="133">
        <f>'Day 1 Results'!AA65</f>
        <v>0</v>
      </c>
      <c r="F64" s="133">
        <f>'Day 2 Results'!AA64</f>
        <v>0</v>
      </c>
      <c r="G64" s="133">
        <f t="shared" si="10"/>
        <v>0</v>
      </c>
      <c r="H64" s="132">
        <f>Competitors!Q88</f>
        <v>0</v>
      </c>
      <c r="I64" s="132">
        <f>Competitors!R88</f>
        <v>0</v>
      </c>
      <c r="J64" s="132">
        <f>Competitors!S88</f>
        <v>0</v>
      </c>
      <c r="K64" s="133">
        <f t="shared" si="11"/>
        <v>0</v>
      </c>
      <c r="L64" s="133">
        <f t="shared" si="12"/>
        <v>0</v>
      </c>
      <c r="M64" s="133">
        <f t="shared" si="13"/>
        <v>0</v>
      </c>
      <c r="N64" s="133">
        <f t="shared" si="14"/>
        <v>0</v>
      </c>
      <c r="O64" s="133">
        <f t="shared" si="15"/>
        <v>0</v>
      </c>
      <c r="P64" s="133">
        <f t="shared" si="16"/>
        <v>0</v>
      </c>
      <c r="Q64" s="133">
        <f t="shared" si="17"/>
        <v>0</v>
      </c>
      <c r="R64" s="133">
        <f t="shared" si="18"/>
        <v>0</v>
      </c>
      <c r="S64" s="134">
        <f t="shared" si="19"/>
        <v>0</v>
      </c>
    </row>
    <row r="65" spans="1:19" ht="12">
      <c r="A65" s="80">
        <f>Competitors!C89</f>
        <v>159</v>
      </c>
      <c r="B65" s="81">
        <f>Competitors!D89</f>
        <v>0</v>
      </c>
      <c r="C65" s="81">
        <f>Competitors!E89</f>
        <v>0</v>
      </c>
      <c r="D65" s="81">
        <f>Competitors!F89</f>
        <v>0</v>
      </c>
      <c r="E65" s="82">
        <f>'Day 1 Results'!AA66</f>
        <v>0</v>
      </c>
      <c r="F65" s="82">
        <f>'Day 2 Results'!AA65</f>
        <v>0</v>
      </c>
      <c r="G65" s="82">
        <f t="shared" si="10"/>
        <v>0</v>
      </c>
      <c r="H65" s="81">
        <f>Competitors!Q89</f>
        <v>0</v>
      </c>
      <c r="I65" s="81">
        <f>Competitors!R89</f>
        <v>0</v>
      </c>
      <c r="J65" s="81">
        <f>Competitors!S89</f>
        <v>0</v>
      </c>
      <c r="K65" s="82">
        <f t="shared" si="11"/>
        <v>0</v>
      </c>
      <c r="L65" s="82">
        <f t="shared" si="12"/>
        <v>0</v>
      </c>
      <c r="M65" s="82">
        <f t="shared" si="13"/>
        <v>0</v>
      </c>
      <c r="N65" s="82">
        <f t="shared" si="14"/>
        <v>0</v>
      </c>
      <c r="O65" s="82">
        <f t="shared" si="15"/>
        <v>0</v>
      </c>
      <c r="P65" s="82">
        <f t="shared" si="16"/>
        <v>0</v>
      </c>
      <c r="Q65" s="82">
        <f t="shared" si="17"/>
        <v>0</v>
      </c>
      <c r="R65" s="82">
        <f t="shared" si="18"/>
        <v>0</v>
      </c>
      <c r="S65" s="83">
        <f t="shared" si="19"/>
        <v>0</v>
      </c>
    </row>
  </sheetData>
  <sheetProtection/>
  <printOptions/>
  <pageMargins left="0.75" right="0.75" top="1" bottom="1" header="0.5" footer="0.5"/>
  <pageSetup fitToHeight="2" fitToWidth="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8"/>
  <sheetViews>
    <sheetView workbookViewId="0" topLeftCell="A3">
      <pane ySplit="1280" topLeftCell="BM1" activePane="bottomLeft" state="split"/>
      <selection pane="topLeft" activeCell="F1" sqref="F1:F16384"/>
      <selection pane="bottomLeft" activeCell="F23" sqref="F23"/>
    </sheetView>
  </sheetViews>
  <sheetFormatPr defaultColWidth="11.421875" defaultRowHeight="12.75"/>
  <cols>
    <col min="1" max="1" width="7.00390625" style="0" customWidth="1"/>
    <col min="2" max="2" width="18.7109375" style="0" customWidth="1"/>
    <col min="3" max="3" width="19.00390625" style="0" customWidth="1"/>
    <col min="4" max="4" width="9.8515625" style="0" customWidth="1"/>
    <col min="5" max="5" width="2.8515625" style="0" customWidth="1"/>
    <col min="6" max="6" width="11.00390625" style="0" customWidth="1"/>
    <col min="7" max="7" width="11.421875" style="0" customWidth="1"/>
    <col min="8" max="8" width="12.7109375" style="0" customWidth="1"/>
    <col min="9" max="16384" width="8.8515625" style="0" customWidth="1"/>
  </cols>
  <sheetData>
    <row r="2" ht="12.75" thickBot="1"/>
    <row r="3" spans="2:8" ht="36">
      <c r="B3" s="97" t="s">
        <v>103</v>
      </c>
      <c r="C3" s="98" t="s">
        <v>58</v>
      </c>
      <c r="D3" s="99" t="s">
        <v>30</v>
      </c>
      <c r="E3" s="98"/>
      <c r="F3" s="100" t="s">
        <v>31</v>
      </c>
      <c r="G3" s="101" t="s">
        <v>5</v>
      </c>
      <c r="H3" s="102" t="s">
        <v>116</v>
      </c>
    </row>
    <row r="4" spans="1:8" ht="12">
      <c r="A4" s="2"/>
      <c r="B4" s="63" t="str">
        <f>Competitors!C95</f>
        <v>Burlington Rifle and Pistol Jrs</v>
      </c>
      <c r="C4" s="64"/>
      <c r="D4" s="64"/>
      <c r="E4" s="64"/>
      <c r="F4" s="68"/>
      <c r="G4" s="64"/>
      <c r="H4" s="103">
        <f>H9</f>
        <v>3155.156</v>
      </c>
    </row>
    <row r="5" spans="1:8" ht="15" customHeight="1">
      <c r="A5" s="3"/>
      <c r="B5" s="65">
        <f>Competitors!C96</f>
        <v>110</v>
      </c>
      <c r="C5" s="6" t="str">
        <f>Competitors!D96</f>
        <v>Amy Roderer</v>
      </c>
      <c r="D5" s="18">
        <v>397.025</v>
      </c>
      <c r="E5" s="6"/>
      <c r="F5" s="18">
        <v>399.024</v>
      </c>
      <c r="G5" s="18">
        <f>D5+F5</f>
        <v>796.049</v>
      </c>
      <c r="H5" s="104">
        <f>H9</f>
        <v>3155.156</v>
      </c>
    </row>
    <row r="6" spans="1:8" ht="15" customHeight="1">
      <c r="A6" s="3"/>
      <c r="B6" s="65">
        <f>Competitors!C97</f>
        <v>120</v>
      </c>
      <c r="C6" s="6" t="str">
        <f>Competitors!D97</f>
        <v>Victoria Brown</v>
      </c>
      <c r="D6" s="18">
        <v>395.025</v>
      </c>
      <c r="E6" s="6"/>
      <c r="F6" s="18">
        <v>395.024</v>
      </c>
      <c r="G6" s="18">
        <f>D6+F6</f>
        <v>790.049</v>
      </c>
      <c r="H6" s="104">
        <f>H9</f>
        <v>3155.156</v>
      </c>
    </row>
    <row r="7" spans="1:8" ht="15" customHeight="1">
      <c r="A7" s="3"/>
      <c r="B7" s="65">
        <f>Competitors!C98</f>
        <v>126</v>
      </c>
      <c r="C7" s="6" t="str">
        <f>Competitors!D98</f>
        <v>Alex Young</v>
      </c>
      <c r="D7" s="18">
        <v>393.015</v>
      </c>
      <c r="E7" s="6"/>
      <c r="F7" s="18">
        <v>395.015</v>
      </c>
      <c r="G7" s="18">
        <f>D7+F7</f>
        <v>788.03</v>
      </c>
      <c r="H7" s="104">
        <f>H9</f>
        <v>3155.156</v>
      </c>
    </row>
    <row r="8" spans="1:8" ht="15" customHeight="1">
      <c r="A8" s="3"/>
      <c r="B8" s="65">
        <f>Competitors!C99</f>
        <v>125</v>
      </c>
      <c r="C8" s="6" t="str">
        <f>Competitors!D99</f>
        <v>Aaron Roux</v>
      </c>
      <c r="D8" s="18">
        <v>384.014</v>
      </c>
      <c r="E8" s="6"/>
      <c r="F8" s="18">
        <v>397.014</v>
      </c>
      <c r="G8" s="18">
        <f>D8+F8</f>
        <v>781.028</v>
      </c>
      <c r="H8" s="104">
        <f>H9</f>
        <v>3155.156</v>
      </c>
    </row>
    <row r="9" spans="1:8" ht="15" customHeight="1">
      <c r="A9" s="3"/>
      <c r="B9" s="66"/>
      <c r="C9" s="67" t="s">
        <v>42</v>
      </c>
      <c r="D9" s="18">
        <f>SUM(D5:D8)</f>
        <v>1569.0790000000002</v>
      </c>
      <c r="E9" s="67"/>
      <c r="F9" s="18">
        <f>SUM(F5:F8)</f>
        <v>1586.0770000000002</v>
      </c>
      <c r="G9" s="67"/>
      <c r="H9" s="105">
        <f>SUM(G5:G8)</f>
        <v>3155.156</v>
      </c>
    </row>
    <row r="10" spans="4:6" ht="15" customHeight="1">
      <c r="D10" s="3"/>
      <c r="F10" s="3"/>
    </row>
    <row r="11" spans="1:8" ht="15" customHeight="1">
      <c r="A11" s="3"/>
      <c r="B11" s="141" t="str">
        <f>Competitors!C102</f>
        <v>Mass State Juniors</v>
      </c>
      <c r="C11" s="142"/>
      <c r="D11" s="142"/>
      <c r="E11" s="142"/>
      <c r="F11" s="143"/>
      <c r="G11" s="142"/>
      <c r="H11" s="144">
        <f>H16</f>
        <v>3127.16</v>
      </c>
    </row>
    <row r="12" spans="1:8" ht="15" customHeight="1">
      <c r="A12" s="3"/>
      <c r="B12" s="145">
        <f>Competitors!C103</f>
        <v>112</v>
      </c>
      <c r="C12" s="146" t="str">
        <f>Competitors!D103</f>
        <v>Kim Coffey</v>
      </c>
      <c r="D12" s="147">
        <v>398.02</v>
      </c>
      <c r="E12" s="146"/>
      <c r="F12" s="147">
        <v>398.025</v>
      </c>
      <c r="G12" s="147">
        <f>D12+F12</f>
        <v>796.045</v>
      </c>
      <c r="H12" s="148">
        <f>H16</f>
        <v>3127.16</v>
      </c>
    </row>
    <row r="13" spans="1:8" ht="15" customHeight="1">
      <c r="A13" s="3"/>
      <c r="B13" s="145">
        <f>Competitors!C104</f>
        <v>121</v>
      </c>
      <c r="C13" s="146" t="str">
        <f>Competitors!D104</f>
        <v>Ricky Freitas</v>
      </c>
      <c r="D13" s="147">
        <v>391.016</v>
      </c>
      <c r="E13" s="146"/>
      <c r="F13" s="147">
        <v>387.017</v>
      </c>
      <c r="G13" s="147">
        <f>D13+F13</f>
        <v>778.033</v>
      </c>
      <c r="H13" s="148">
        <f>H16</f>
        <v>3127.16</v>
      </c>
    </row>
    <row r="14" spans="1:8" ht="15" customHeight="1">
      <c r="A14" s="3"/>
      <c r="B14" s="145">
        <f>Competitors!C105</f>
        <v>129</v>
      </c>
      <c r="C14" s="146" t="str">
        <f>Competitors!D105</f>
        <v>David Hennessey</v>
      </c>
      <c r="D14" s="147">
        <v>378.013</v>
      </c>
      <c r="E14" s="146"/>
      <c r="F14" s="147">
        <v>389.025</v>
      </c>
      <c r="G14" s="147">
        <f>D14+F14</f>
        <v>767.038</v>
      </c>
      <c r="H14" s="148">
        <f>H16</f>
        <v>3127.16</v>
      </c>
    </row>
    <row r="15" spans="1:8" ht="15" customHeight="1">
      <c r="A15" s="3"/>
      <c r="B15" s="145">
        <f>Competitors!C106</f>
        <v>137</v>
      </c>
      <c r="C15" s="146" t="str">
        <f>Competitors!D106</f>
        <v>Dillon Novak</v>
      </c>
      <c r="D15" s="147">
        <v>393.022</v>
      </c>
      <c r="E15" s="146"/>
      <c r="F15" s="147">
        <v>393.022</v>
      </c>
      <c r="G15" s="147">
        <f>D15+F15</f>
        <v>786.044</v>
      </c>
      <c r="H15" s="148">
        <f>H16</f>
        <v>3127.16</v>
      </c>
    </row>
    <row r="16" spans="1:8" ht="15" customHeight="1">
      <c r="A16" s="3"/>
      <c r="B16" s="149"/>
      <c r="C16" s="150" t="s">
        <v>42</v>
      </c>
      <c r="D16" s="147">
        <f>SUM(D12:D15)</f>
        <v>1560.071</v>
      </c>
      <c r="E16" s="150"/>
      <c r="F16" s="147">
        <f>SUM(F12:F15)</f>
        <v>1567.089</v>
      </c>
      <c r="G16" s="150"/>
      <c r="H16" s="151">
        <f>SUM(G12:G15)</f>
        <v>3127.16</v>
      </c>
    </row>
    <row r="17" spans="1:6" ht="15" customHeight="1">
      <c r="A17" s="3"/>
      <c r="D17" s="3"/>
      <c r="F17" s="3"/>
    </row>
    <row r="18" spans="1:8" ht="15" customHeight="1">
      <c r="A18" s="3"/>
      <c r="B18" s="63" t="str">
        <f>Competitors!C109</f>
        <v>Hudson Hustlers</v>
      </c>
      <c r="C18" s="64"/>
      <c r="D18" s="64"/>
      <c r="E18" s="64"/>
      <c r="F18" s="68"/>
      <c r="G18" s="64"/>
      <c r="H18" s="103">
        <f>H23</f>
        <v>3173.188</v>
      </c>
    </row>
    <row r="19" spans="1:8" ht="15" customHeight="1">
      <c r="A19" s="3"/>
      <c r="B19" s="65">
        <f>Competitors!C110</f>
        <v>128</v>
      </c>
      <c r="C19" s="6" t="str">
        <f>Competitors!D110</f>
        <v>Adam Auclair</v>
      </c>
      <c r="D19" s="18">
        <v>396.022</v>
      </c>
      <c r="E19" s="6"/>
      <c r="F19" s="18">
        <v>397.031</v>
      </c>
      <c r="G19" s="18">
        <f>D19+F19</f>
        <v>793.053</v>
      </c>
      <c r="H19" s="104">
        <f>H23</f>
        <v>3173.188</v>
      </c>
    </row>
    <row r="20" spans="1:8" ht="15" customHeight="1">
      <c r="A20" s="3"/>
      <c r="B20" s="65">
        <f>Competitors!C111</f>
        <v>114</v>
      </c>
      <c r="C20" s="6" t="str">
        <f>Competitors!D111</f>
        <v>Brian Jylkka</v>
      </c>
      <c r="D20" s="18">
        <v>395.017</v>
      </c>
      <c r="E20" s="6"/>
      <c r="F20" s="18">
        <v>400.03</v>
      </c>
      <c r="G20" s="18">
        <f>D20+F20</f>
        <v>795.047</v>
      </c>
      <c r="H20" s="104">
        <f>H23</f>
        <v>3173.188</v>
      </c>
    </row>
    <row r="21" spans="1:8" ht="15" customHeight="1">
      <c r="A21" s="3"/>
      <c r="B21" s="65">
        <f>Competitors!C112</f>
        <v>134</v>
      </c>
      <c r="C21" s="6" t="str">
        <f>Competitors!D112</f>
        <v>Craig Bridge</v>
      </c>
      <c r="D21" s="18">
        <v>396.017</v>
      </c>
      <c r="E21" s="6"/>
      <c r="F21" s="18">
        <v>399.025</v>
      </c>
      <c r="G21" s="18">
        <f>D21+F21</f>
        <v>795.0419999999999</v>
      </c>
      <c r="H21" s="104">
        <f>H23</f>
        <v>3173.188</v>
      </c>
    </row>
    <row r="22" spans="1:8" ht="15" customHeight="1">
      <c r="A22" s="3"/>
      <c r="B22" s="65">
        <f>Competitors!C113</f>
        <v>127</v>
      </c>
      <c r="C22" s="6" t="str">
        <f>Competitors!D113</f>
        <v>Brad Driscoll</v>
      </c>
      <c r="D22" s="18">
        <v>391.018</v>
      </c>
      <c r="E22" s="6"/>
      <c r="F22" s="18">
        <v>399.028</v>
      </c>
      <c r="G22" s="18">
        <f>D22+F22</f>
        <v>790.046</v>
      </c>
      <c r="H22" s="104">
        <f>H23</f>
        <v>3173.188</v>
      </c>
    </row>
    <row r="23" spans="1:8" ht="15" customHeight="1">
      <c r="A23" s="3"/>
      <c r="B23" s="66"/>
      <c r="C23" s="67" t="s">
        <v>42</v>
      </c>
      <c r="D23" s="18">
        <f>SUM(D19:D22)</f>
        <v>1578.074</v>
      </c>
      <c r="E23" s="67"/>
      <c r="F23" s="18">
        <f>SUM(F19:F22)</f>
        <v>1595.1139999999998</v>
      </c>
      <c r="G23" s="67"/>
      <c r="H23" s="105">
        <f>SUM(G19:G22)</f>
        <v>3173.188</v>
      </c>
    </row>
    <row r="24" spans="1:6" ht="15" customHeight="1">
      <c r="A24" s="3"/>
      <c r="D24" s="3"/>
      <c r="F24" s="3"/>
    </row>
    <row r="25" spans="1:8" ht="15" customHeight="1">
      <c r="A25" s="3"/>
      <c r="B25" s="141" t="str">
        <f>Competitors!C116</f>
        <v>Team4</v>
      </c>
      <c r="C25" s="142"/>
      <c r="D25" s="142"/>
      <c r="E25" s="142"/>
      <c r="F25" s="143"/>
      <c r="G25" s="142"/>
      <c r="H25" s="144">
        <f>H30</f>
        <v>0</v>
      </c>
    </row>
    <row r="26" spans="1:8" ht="15" customHeight="1">
      <c r="A26" s="3"/>
      <c r="B26" s="145">
        <f>Competitors!C117</f>
        <v>0</v>
      </c>
      <c r="C26" s="146" t="str">
        <f>Competitors!D117</f>
        <v>N/A</v>
      </c>
      <c r="D26" s="147">
        <f>INDEX('Day 1 Metallic Sights'!$O$7:$O$107,Competitors!N117,1)</f>
        <v>0</v>
      </c>
      <c r="E26" s="146"/>
      <c r="F26" s="147">
        <f>INDEX('Day 2 Any Sights'!$O$6:$O$106,Competitors!O117,1)</f>
        <v>0</v>
      </c>
      <c r="G26" s="147">
        <f>D26+F26</f>
        <v>0</v>
      </c>
      <c r="H26" s="148">
        <f>H30</f>
        <v>0</v>
      </c>
    </row>
    <row r="27" spans="1:8" ht="15" customHeight="1">
      <c r="A27" s="3"/>
      <c r="B27" s="145">
        <f>Competitors!C118</f>
        <v>0</v>
      </c>
      <c r="C27" s="146" t="str">
        <f>Competitors!D118</f>
        <v>N/A</v>
      </c>
      <c r="D27" s="147">
        <f>INDEX('Day 1 Metallic Sights'!$O$7:$O$107,Competitors!N118,1)</f>
        <v>0</v>
      </c>
      <c r="E27" s="146"/>
      <c r="F27" s="147">
        <f>INDEX('Day 2 Any Sights'!$O$6:$O$106,Competitors!O118,1)</f>
        <v>0</v>
      </c>
      <c r="G27" s="147">
        <f>D27+F27</f>
        <v>0</v>
      </c>
      <c r="H27" s="148">
        <f>H30</f>
        <v>0</v>
      </c>
    </row>
    <row r="28" spans="1:8" ht="15" customHeight="1">
      <c r="A28" s="3"/>
      <c r="B28" s="145">
        <f>Competitors!C119</f>
        <v>0</v>
      </c>
      <c r="C28" s="146" t="str">
        <f>Competitors!D119</f>
        <v>N/A</v>
      </c>
      <c r="D28" s="147">
        <f>INDEX('Day 1 Metallic Sights'!$O$7:$O$107,Competitors!N119,1)</f>
        <v>0</v>
      </c>
      <c r="E28" s="146"/>
      <c r="F28" s="147">
        <f>INDEX('Day 2 Any Sights'!$O$6:$O$106,Competitors!O119,1)</f>
        <v>0</v>
      </c>
      <c r="G28" s="147">
        <f>D28+F28</f>
        <v>0</v>
      </c>
      <c r="H28" s="148">
        <f>H30</f>
        <v>0</v>
      </c>
    </row>
    <row r="29" spans="1:8" ht="15" customHeight="1">
      <c r="A29" s="3"/>
      <c r="B29" s="145">
        <f>Competitors!C120</f>
        <v>0</v>
      </c>
      <c r="C29" s="146" t="str">
        <f>Competitors!D120</f>
        <v>N/A</v>
      </c>
      <c r="D29" s="147">
        <f>INDEX('Day 1 Metallic Sights'!$O$7:$O$107,Competitors!N120,1)</f>
        <v>0</v>
      </c>
      <c r="E29" s="146"/>
      <c r="F29" s="147">
        <f>INDEX('Day 2 Any Sights'!$O$6:$O$106,Competitors!O120,1)</f>
        <v>0</v>
      </c>
      <c r="G29" s="147">
        <f>D29+F29</f>
        <v>0</v>
      </c>
      <c r="H29" s="148">
        <f>H30</f>
        <v>0</v>
      </c>
    </row>
    <row r="30" spans="1:8" ht="15" customHeight="1">
      <c r="A30" s="3"/>
      <c r="B30" s="149"/>
      <c r="C30" s="150" t="s">
        <v>42</v>
      </c>
      <c r="D30" s="147">
        <f>SUM(D26:D29)</f>
        <v>0</v>
      </c>
      <c r="E30" s="150"/>
      <c r="F30" s="147">
        <f>SUM(F26:F29)</f>
        <v>0</v>
      </c>
      <c r="G30" s="150"/>
      <c r="H30" s="151">
        <f>SUM(G26:G29)</f>
        <v>0</v>
      </c>
    </row>
    <row r="31" spans="1:6" ht="15" customHeight="1">
      <c r="A31" s="3"/>
      <c r="D31" s="3"/>
      <c r="F31" s="3"/>
    </row>
    <row r="32" spans="1:8" ht="15" customHeight="1">
      <c r="A32" s="3"/>
      <c r="B32" s="63" t="str">
        <f>Competitors!C123</f>
        <v>Team5</v>
      </c>
      <c r="C32" s="64"/>
      <c r="D32" s="64"/>
      <c r="E32" s="64"/>
      <c r="F32" s="68"/>
      <c r="G32" s="64"/>
      <c r="H32" s="103">
        <f>H37</f>
        <v>0</v>
      </c>
    </row>
    <row r="33" spans="1:8" ht="15" customHeight="1">
      <c r="A33" s="3"/>
      <c r="B33" s="65">
        <f>Competitors!C124</f>
        <v>0</v>
      </c>
      <c r="C33" s="6" t="str">
        <f>Competitors!D124</f>
        <v>N/A</v>
      </c>
      <c r="D33" s="18">
        <f>INDEX('Day 1 Metallic Sights'!$O$7:$O$107,Competitors!N124,1)</f>
        <v>0</v>
      </c>
      <c r="E33" s="6"/>
      <c r="F33" s="18">
        <f>INDEX('Day 2 Any Sights'!$O$6:$O$106,Competitors!O124,1)</f>
        <v>0</v>
      </c>
      <c r="G33" s="18">
        <f>D33+F33</f>
        <v>0</v>
      </c>
      <c r="H33" s="104">
        <f>H37</f>
        <v>0</v>
      </c>
    </row>
    <row r="34" spans="1:8" ht="15" customHeight="1">
      <c r="A34" s="3"/>
      <c r="B34" s="65">
        <f>Competitors!C125</f>
        <v>0</v>
      </c>
      <c r="C34" s="6" t="str">
        <f>Competitors!D125</f>
        <v>N/A</v>
      </c>
      <c r="D34" s="18">
        <f>INDEX('Day 1 Metallic Sights'!$O$7:$O$107,Competitors!N125,1)</f>
        <v>0</v>
      </c>
      <c r="E34" s="6"/>
      <c r="F34" s="18">
        <f>INDEX('Day 2 Any Sights'!$O$6:$O$106,Competitors!O125,1)</f>
        <v>0</v>
      </c>
      <c r="G34" s="18">
        <f>D34+F34</f>
        <v>0</v>
      </c>
      <c r="H34" s="104">
        <f>H37</f>
        <v>0</v>
      </c>
    </row>
    <row r="35" spans="1:8" ht="15" customHeight="1">
      <c r="A35" s="3"/>
      <c r="B35" s="65">
        <f>Competitors!C126</f>
        <v>0</v>
      </c>
      <c r="C35" s="6" t="str">
        <f>Competitors!D126</f>
        <v>N/A</v>
      </c>
      <c r="D35" s="18">
        <f>INDEX('Day 1 Metallic Sights'!$O$7:$O$107,Competitors!N126,1)</f>
        <v>0</v>
      </c>
      <c r="E35" s="6"/>
      <c r="F35" s="18">
        <f>INDEX('Day 2 Any Sights'!$O$6:$O$106,Competitors!O126,1)</f>
        <v>0</v>
      </c>
      <c r="G35" s="18">
        <f>D35+F35</f>
        <v>0</v>
      </c>
      <c r="H35" s="104">
        <f>H37</f>
        <v>0</v>
      </c>
    </row>
    <row r="36" spans="1:8" ht="15" customHeight="1">
      <c r="A36" s="3"/>
      <c r="B36" s="65">
        <f>Competitors!C127</f>
        <v>0</v>
      </c>
      <c r="C36" s="6" t="str">
        <f>Competitors!D127</f>
        <v>N/A</v>
      </c>
      <c r="D36" s="18">
        <f>INDEX('Day 1 Metallic Sights'!$O$7:$O$107,Competitors!N127,1)</f>
        <v>0</v>
      </c>
      <c r="E36" s="6"/>
      <c r="F36" s="18">
        <f>INDEX('Day 2 Any Sights'!$O$6:$O$106,Competitors!O127,1)</f>
        <v>0</v>
      </c>
      <c r="G36" s="18">
        <f>D36+F36</f>
        <v>0</v>
      </c>
      <c r="H36" s="104">
        <f>H37</f>
        <v>0</v>
      </c>
    </row>
    <row r="37" spans="1:8" ht="15" customHeight="1">
      <c r="A37" s="3"/>
      <c r="B37" s="66"/>
      <c r="C37" s="67" t="s">
        <v>42</v>
      </c>
      <c r="D37" s="18">
        <f>SUM(D33:D36)</f>
        <v>0</v>
      </c>
      <c r="E37" s="67"/>
      <c r="F37" s="18">
        <f>SUM(F33:F36)</f>
        <v>0</v>
      </c>
      <c r="G37" s="67"/>
      <c r="H37" s="105">
        <f>SUM(G33:G36)</f>
        <v>0</v>
      </c>
    </row>
    <row r="38" spans="4:6" ht="15" customHeight="1">
      <c r="D38" s="3"/>
      <c r="F38" s="3"/>
    </row>
    <row r="39" spans="2:8" ht="15" customHeight="1">
      <c r="B39" s="141" t="str">
        <f>Competitors!C130</f>
        <v>Team6</v>
      </c>
      <c r="C39" s="142"/>
      <c r="D39" s="142"/>
      <c r="E39" s="142"/>
      <c r="F39" s="143"/>
      <c r="G39" s="142"/>
      <c r="H39" s="144">
        <f>H44</f>
        <v>0</v>
      </c>
    </row>
    <row r="40" spans="2:8" ht="15" customHeight="1">
      <c r="B40" s="145">
        <f>Competitors!C131</f>
        <v>0</v>
      </c>
      <c r="C40" s="146" t="str">
        <f>Competitors!D131</f>
        <v>N/A</v>
      </c>
      <c r="D40" s="147">
        <f>INDEX('Day 1 Metallic Sights'!$O$7:$O$107,Competitors!N131,1)</f>
        <v>0</v>
      </c>
      <c r="E40" s="146"/>
      <c r="F40" s="147">
        <f>INDEX('Day 2 Any Sights'!$O$6:$O$106,Competitors!O131,1)</f>
        <v>0</v>
      </c>
      <c r="G40" s="147">
        <f>D40+F40</f>
        <v>0</v>
      </c>
      <c r="H40" s="148">
        <f>H44</f>
        <v>0</v>
      </c>
    </row>
    <row r="41" spans="2:8" ht="15" customHeight="1">
      <c r="B41" s="145">
        <f>Competitors!C132</f>
        <v>0</v>
      </c>
      <c r="C41" s="146" t="str">
        <f>Competitors!D132</f>
        <v>N/A</v>
      </c>
      <c r="D41" s="147">
        <f>INDEX('Day 1 Metallic Sights'!$O$7:$O$107,Competitors!N132,1)</f>
        <v>0</v>
      </c>
      <c r="E41" s="146"/>
      <c r="F41" s="147">
        <f>INDEX('Day 2 Any Sights'!$O$6:$O$106,Competitors!O132,1)</f>
        <v>0</v>
      </c>
      <c r="G41" s="147">
        <f>D41+F41</f>
        <v>0</v>
      </c>
      <c r="H41" s="148">
        <f>H44</f>
        <v>0</v>
      </c>
    </row>
    <row r="42" spans="2:8" ht="15" customHeight="1">
      <c r="B42" s="145">
        <f>Competitors!C133</f>
        <v>0</v>
      </c>
      <c r="C42" s="146" t="str">
        <f>Competitors!D133</f>
        <v>N/A</v>
      </c>
      <c r="D42" s="147">
        <f>INDEX('Day 1 Metallic Sights'!$O$7:$O$107,Competitors!N133,1)</f>
        <v>0</v>
      </c>
      <c r="E42" s="146"/>
      <c r="F42" s="147">
        <f>INDEX('Day 2 Any Sights'!$O$6:$O$106,Competitors!O133,1)</f>
        <v>0</v>
      </c>
      <c r="G42" s="147">
        <f>D42+F42</f>
        <v>0</v>
      </c>
      <c r="H42" s="148">
        <f>H44</f>
        <v>0</v>
      </c>
    </row>
    <row r="43" spans="2:8" ht="15" customHeight="1">
      <c r="B43" s="145">
        <f>Competitors!C134</f>
        <v>0</v>
      </c>
      <c r="C43" s="146" t="str">
        <f>Competitors!D134</f>
        <v>N/A</v>
      </c>
      <c r="D43" s="147">
        <f>INDEX('Day 1 Metallic Sights'!$O$7:$O$107,Competitors!N134,1)</f>
        <v>0</v>
      </c>
      <c r="E43" s="146"/>
      <c r="F43" s="147">
        <f>INDEX('Day 2 Any Sights'!$O$6:$O$106,Competitors!O134,1)</f>
        <v>0</v>
      </c>
      <c r="G43" s="147">
        <f>D43+F43</f>
        <v>0</v>
      </c>
      <c r="H43" s="148">
        <f>H44</f>
        <v>0</v>
      </c>
    </row>
    <row r="44" spans="2:8" ht="15" customHeight="1">
      <c r="B44" s="149"/>
      <c r="C44" s="150" t="s">
        <v>42</v>
      </c>
      <c r="D44" s="147">
        <f>SUM(D40:D43)</f>
        <v>0</v>
      </c>
      <c r="E44" s="150"/>
      <c r="F44" s="147">
        <f>SUM(F40:F43)</f>
        <v>0</v>
      </c>
      <c r="G44" s="150"/>
      <c r="H44" s="151">
        <f>SUM(G40:G43)</f>
        <v>0</v>
      </c>
    </row>
    <row r="45" spans="4:6" ht="15" customHeight="1">
      <c r="D45" s="3"/>
      <c r="F45" s="3"/>
    </row>
    <row r="46" spans="2:8" ht="18" customHeight="1">
      <c r="B46" s="63" t="str">
        <f>Competitors!C137</f>
        <v>Team7</v>
      </c>
      <c r="C46" s="64"/>
      <c r="D46" s="64"/>
      <c r="E46" s="64"/>
      <c r="F46" s="68"/>
      <c r="G46" s="64"/>
      <c r="H46" s="103">
        <f>H51</f>
        <v>0</v>
      </c>
    </row>
    <row r="47" spans="2:8" ht="15" customHeight="1">
      <c r="B47" s="65">
        <f>Competitors!C138</f>
        <v>0</v>
      </c>
      <c r="C47" s="6" t="str">
        <f>Competitors!D138</f>
        <v>N/A</v>
      </c>
      <c r="D47" s="18">
        <f>INDEX('Day 1 Metallic Sights'!$O$7:$O$107,Competitors!N138,1)</f>
        <v>0</v>
      </c>
      <c r="E47" s="6"/>
      <c r="F47" s="18">
        <f>INDEX('Day 2 Any Sights'!$O$6:$O$106,Competitors!O138,1)</f>
        <v>0</v>
      </c>
      <c r="G47" s="18">
        <f>D47+F47</f>
        <v>0</v>
      </c>
      <c r="H47" s="104">
        <f>H51</f>
        <v>0</v>
      </c>
    </row>
    <row r="48" spans="2:8" ht="15" customHeight="1">
      <c r="B48" s="65">
        <f>Competitors!C139</f>
        <v>0</v>
      </c>
      <c r="C48" s="6" t="str">
        <f>Competitors!D139</f>
        <v>N/A</v>
      </c>
      <c r="D48" s="18">
        <f>INDEX('Day 1 Metallic Sights'!$O$7:$O$107,Competitors!N139,1)</f>
        <v>0</v>
      </c>
      <c r="E48" s="6"/>
      <c r="F48" s="18">
        <f>INDEX('Day 2 Any Sights'!$O$6:$O$106,Competitors!O139,1)</f>
        <v>0</v>
      </c>
      <c r="G48" s="18">
        <f>D48+F48</f>
        <v>0</v>
      </c>
      <c r="H48" s="104">
        <f>H51</f>
        <v>0</v>
      </c>
    </row>
    <row r="49" spans="2:8" ht="15" customHeight="1">
      <c r="B49" s="65">
        <f>Competitors!C140</f>
        <v>0</v>
      </c>
      <c r="C49" s="6" t="str">
        <f>Competitors!D140</f>
        <v>N/A</v>
      </c>
      <c r="D49" s="18">
        <f>INDEX('Day 1 Metallic Sights'!$O$7:$O$107,Competitors!N140,1)</f>
        <v>0</v>
      </c>
      <c r="E49" s="6"/>
      <c r="F49" s="18">
        <f>INDEX('Day 2 Any Sights'!$O$6:$O$106,Competitors!O140,1)</f>
        <v>0</v>
      </c>
      <c r="G49" s="18">
        <f>D49+F49</f>
        <v>0</v>
      </c>
      <c r="H49" s="104">
        <f>H51</f>
        <v>0</v>
      </c>
    </row>
    <row r="50" spans="2:8" ht="15" customHeight="1">
      <c r="B50" s="65">
        <f>Competitors!C141</f>
        <v>0</v>
      </c>
      <c r="C50" s="6" t="str">
        <f>Competitors!D141</f>
        <v>N/A</v>
      </c>
      <c r="D50" s="18">
        <f>INDEX('Day 1 Metallic Sights'!$O$7:$O$107,Competitors!N141,1)</f>
        <v>0</v>
      </c>
      <c r="E50" s="6"/>
      <c r="F50" s="18">
        <f>INDEX('Day 2 Any Sights'!$O$6:$O$106,Competitors!O141,1)</f>
        <v>0</v>
      </c>
      <c r="G50" s="18">
        <f>D50+F50</f>
        <v>0</v>
      </c>
      <c r="H50" s="104">
        <f>H51</f>
        <v>0</v>
      </c>
    </row>
    <row r="51" spans="2:8" ht="15" customHeight="1">
      <c r="B51" s="66"/>
      <c r="C51" s="67" t="s">
        <v>42</v>
      </c>
      <c r="D51" s="18">
        <f>SUM(D47:D50)</f>
        <v>0</v>
      </c>
      <c r="E51" s="67"/>
      <c r="F51" s="18">
        <f>SUM(F47:F50)</f>
        <v>0</v>
      </c>
      <c r="G51" s="67"/>
      <c r="H51" s="105">
        <f>SUM(G47:G50)</f>
        <v>0</v>
      </c>
    </row>
    <row r="52" ht="15" customHeight="1"/>
    <row r="53" spans="2:8" ht="15" customHeight="1">
      <c r="B53" s="141" t="str">
        <f>Competitors!C144</f>
        <v>Team8</v>
      </c>
      <c r="C53" s="142"/>
      <c r="D53" s="142"/>
      <c r="E53" s="142"/>
      <c r="F53" s="143"/>
      <c r="G53" s="142"/>
      <c r="H53" s="144">
        <f>H58</f>
        <v>0</v>
      </c>
    </row>
    <row r="54" spans="2:8" ht="15" customHeight="1">
      <c r="B54" s="145">
        <f>Competitors!C145</f>
        <v>0</v>
      </c>
      <c r="C54" s="146" t="str">
        <f>Competitors!D145</f>
        <v>N/A</v>
      </c>
      <c r="D54" s="147">
        <f>INDEX('Day 1 Metallic Sights'!$O$7:$O$107,Competitors!N145,1)</f>
        <v>0</v>
      </c>
      <c r="E54" s="146"/>
      <c r="F54" s="147">
        <f>INDEX('Day 2 Any Sights'!$O$6:$O$106,Competitors!O145,1)</f>
        <v>0</v>
      </c>
      <c r="G54" s="147">
        <f>D54+F54</f>
        <v>0</v>
      </c>
      <c r="H54" s="148">
        <f>H58</f>
        <v>0</v>
      </c>
    </row>
    <row r="55" spans="2:8" ht="15" customHeight="1">
      <c r="B55" s="145">
        <f>Competitors!C146</f>
        <v>0</v>
      </c>
      <c r="C55" s="146" t="str">
        <f>Competitors!D146</f>
        <v>N/A</v>
      </c>
      <c r="D55" s="147">
        <f>INDEX('Day 1 Metallic Sights'!$O$7:$O$107,Competitors!N146,1)</f>
        <v>0</v>
      </c>
      <c r="E55" s="146"/>
      <c r="F55" s="147">
        <f>INDEX('Day 2 Any Sights'!$O$6:$O$106,Competitors!O146,1)</f>
        <v>0</v>
      </c>
      <c r="G55" s="147">
        <f>D55+F55</f>
        <v>0</v>
      </c>
      <c r="H55" s="148">
        <f>H58</f>
        <v>0</v>
      </c>
    </row>
    <row r="56" spans="2:8" ht="15" customHeight="1">
      <c r="B56" s="145">
        <f>Competitors!C147</f>
        <v>0</v>
      </c>
      <c r="C56" s="146" t="str">
        <f>Competitors!D147</f>
        <v>N/A</v>
      </c>
      <c r="D56" s="147">
        <f>INDEX('Day 1 Metallic Sights'!$O$7:$O$107,Competitors!N147,1)</f>
        <v>0</v>
      </c>
      <c r="E56" s="146"/>
      <c r="F56" s="147">
        <f>INDEX('Day 2 Any Sights'!$O$6:$O$106,Competitors!O147,1)</f>
        <v>0</v>
      </c>
      <c r="G56" s="147">
        <f>D56+F56</f>
        <v>0</v>
      </c>
      <c r="H56" s="148">
        <f>H58</f>
        <v>0</v>
      </c>
    </row>
    <row r="57" spans="2:8" ht="15" customHeight="1">
      <c r="B57" s="145">
        <f>Competitors!C148</f>
        <v>0</v>
      </c>
      <c r="C57" s="146" t="str">
        <f>Competitors!D148</f>
        <v>N/A</v>
      </c>
      <c r="D57" s="147">
        <f>INDEX('Day 1 Metallic Sights'!$O$7:$O$107,Competitors!N148,1)</f>
        <v>0</v>
      </c>
      <c r="E57" s="146"/>
      <c r="F57" s="147">
        <f>INDEX('Day 2 Any Sights'!$O$6:$O$106,Competitors!O148,1)</f>
        <v>0</v>
      </c>
      <c r="G57" s="147">
        <f>D57+F57</f>
        <v>0</v>
      </c>
      <c r="H57" s="148">
        <f>H58</f>
        <v>0</v>
      </c>
    </row>
    <row r="58" spans="2:8" ht="15" customHeight="1">
      <c r="B58" s="149"/>
      <c r="C58" s="150" t="s">
        <v>42</v>
      </c>
      <c r="D58" s="147">
        <f>SUM(D54:D57)</f>
        <v>0</v>
      </c>
      <c r="E58" s="150"/>
      <c r="F58" s="147">
        <f>SUM(F54:F57)</f>
        <v>0</v>
      </c>
      <c r="G58" s="150"/>
      <c r="H58" s="151">
        <f>SUM(G54:G57)</f>
        <v>0</v>
      </c>
    </row>
    <row r="59" ht="15" customHeight="1"/>
    <row r="60" spans="2:8" ht="15" customHeight="1">
      <c r="B60" s="63" t="str">
        <f>Competitors!C151</f>
        <v>Team9</v>
      </c>
      <c r="C60" s="64"/>
      <c r="D60" s="64"/>
      <c r="E60" s="64"/>
      <c r="F60" s="68"/>
      <c r="G60" s="64"/>
      <c r="H60" s="103">
        <f>H65</f>
        <v>0</v>
      </c>
    </row>
    <row r="61" spans="2:8" ht="15" customHeight="1">
      <c r="B61" s="65">
        <f>Competitors!C152</f>
        <v>0</v>
      </c>
      <c r="C61" s="6" t="str">
        <f>Competitors!D152</f>
        <v>N/A</v>
      </c>
      <c r="D61" s="18">
        <f>INDEX('Day 1 Metallic Sights'!$O$7:$O$107,Competitors!N152,1)</f>
        <v>0</v>
      </c>
      <c r="E61" s="6"/>
      <c r="F61" s="18">
        <f>INDEX('Day 2 Any Sights'!$O$6:$O$106,Competitors!O152,1)</f>
        <v>0</v>
      </c>
      <c r="G61" s="18">
        <f>D61+F61</f>
        <v>0</v>
      </c>
      <c r="H61" s="104">
        <f>H65</f>
        <v>0</v>
      </c>
    </row>
    <row r="62" spans="2:8" ht="15" customHeight="1">
      <c r="B62" s="65">
        <f>Competitors!C153</f>
        <v>0</v>
      </c>
      <c r="C62" s="6" t="str">
        <f>Competitors!D153</f>
        <v>N/A</v>
      </c>
      <c r="D62" s="18">
        <f>INDEX('Day 1 Metallic Sights'!$O$7:$O$107,Competitors!N153,1)</f>
        <v>0</v>
      </c>
      <c r="E62" s="6"/>
      <c r="F62" s="18">
        <f>INDEX('Day 2 Any Sights'!$O$6:$O$106,Competitors!O153,1)</f>
        <v>0</v>
      </c>
      <c r="G62" s="18">
        <f>D62+F62</f>
        <v>0</v>
      </c>
      <c r="H62" s="104">
        <f>H65</f>
        <v>0</v>
      </c>
    </row>
    <row r="63" spans="2:8" ht="15" customHeight="1">
      <c r="B63" s="65">
        <f>Competitors!C154</f>
        <v>0</v>
      </c>
      <c r="C63" s="6" t="str">
        <f>Competitors!D154</f>
        <v>N/A</v>
      </c>
      <c r="D63" s="18">
        <f>INDEX('Day 1 Metallic Sights'!$O$7:$O$107,Competitors!N154,1)</f>
        <v>0</v>
      </c>
      <c r="E63" s="6"/>
      <c r="F63" s="18">
        <f>INDEX('Day 2 Any Sights'!$O$6:$O$106,Competitors!O154,1)</f>
        <v>0</v>
      </c>
      <c r="G63" s="18">
        <f>D63+F63</f>
        <v>0</v>
      </c>
      <c r="H63" s="104">
        <f>H65</f>
        <v>0</v>
      </c>
    </row>
    <row r="64" spans="2:8" ht="15" customHeight="1">
      <c r="B64" s="65">
        <f>Competitors!C155</f>
        <v>0</v>
      </c>
      <c r="C64" s="6" t="str">
        <f>Competitors!D155</f>
        <v>N/A</v>
      </c>
      <c r="D64" s="18">
        <f>INDEX('Day 1 Metallic Sights'!$O$7:$O$107,Competitors!N155,1)</f>
        <v>0</v>
      </c>
      <c r="E64" s="6"/>
      <c r="F64" s="18">
        <f>INDEX('Day 2 Any Sights'!$O$6:$O$106,Competitors!O155,1)</f>
        <v>0</v>
      </c>
      <c r="G64" s="18">
        <f>D64+F64</f>
        <v>0</v>
      </c>
      <c r="H64" s="104">
        <f>H65</f>
        <v>0</v>
      </c>
    </row>
    <row r="65" spans="2:8" ht="15" customHeight="1">
      <c r="B65" s="66"/>
      <c r="C65" s="67" t="s">
        <v>42</v>
      </c>
      <c r="D65" s="18">
        <f>SUM(D61:D64)</f>
        <v>0</v>
      </c>
      <c r="E65" s="67"/>
      <c r="F65" s="18">
        <f>SUM(F61:F64)</f>
        <v>0</v>
      </c>
      <c r="G65" s="67"/>
      <c r="H65" s="105">
        <f>SUM(G61:G64)</f>
        <v>0</v>
      </c>
    </row>
    <row r="66" ht="15" customHeight="1"/>
    <row r="67" spans="2:8" ht="15" customHeight="1">
      <c r="B67" s="141" t="str">
        <f>Competitors!C158</f>
        <v>Teaam10</v>
      </c>
      <c r="C67" s="142"/>
      <c r="D67" s="142"/>
      <c r="E67" s="142"/>
      <c r="F67" s="143"/>
      <c r="G67" s="142"/>
      <c r="H67" s="144">
        <f>H72</f>
        <v>0</v>
      </c>
    </row>
    <row r="68" spans="2:8" ht="15" customHeight="1">
      <c r="B68" s="145">
        <f>Competitors!C159</f>
        <v>0</v>
      </c>
      <c r="C68" s="146" t="str">
        <f>Competitors!D159</f>
        <v>N/A</v>
      </c>
      <c r="D68" s="147">
        <f>INDEX('Day 1 Metallic Sights'!$O$7:$O$107,Competitors!N159,1)</f>
        <v>0</v>
      </c>
      <c r="E68" s="146"/>
      <c r="F68" s="147">
        <f>INDEX('Day 2 Any Sights'!$O$6:$O$106,Competitors!O159,1)</f>
        <v>0</v>
      </c>
      <c r="G68" s="147">
        <f>D68+F68</f>
        <v>0</v>
      </c>
      <c r="H68" s="148">
        <f>H72</f>
        <v>0</v>
      </c>
    </row>
    <row r="69" spans="2:8" ht="15" customHeight="1">
      <c r="B69" s="145">
        <f>Competitors!C160</f>
        <v>0</v>
      </c>
      <c r="C69" s="146" t="str">
        <f>Competitors!D160</f>
        <v>N/A</v>
      </c>
      <c r="D69" s="147">
        <f>INDEX('Day 1 Metallic Sights'!$O$7:$O$107,Competitors!N160,1)</f>
        <v>0</v>
      </c>
      <c r="E69" s="146"/>
      <c r="F69" s="147">
        <f>INDEX('Day 2 Any Sights'!$O$6:$O$106,Competitors!O160,1)</f>
        <v>0</v>
      </c>
      <c r="G69" s="147">
        <f>D69+F69</f>
        <v>0</v>
      </c>
      <c r="H69" s="148">
        <f>H72</f>
        <v>0</v>
      </c>
    </row>
    <row r="70" spans="2:8" ht="15" customHeight="1">
      <c r="B70" s="145">
        <f>Competitors!C161</f>
        <v>0</v>
      </c>
      <c r="C70" s="146" t="str">
        <f>Competitors!D161</f>
        <v>N/A</v>
      </c>
      <c r="D70" s="147">
        <f>INDEX('Day 1 Metallic Sights'!$O$7:$O$107,Competitors!N161,1)</f>
        <v>0</v>
      </c>
      <c r="E70" s="146"/>
      <c r="F70" s="147">
        <f>INDEX('Day 2 Any Sights'!$O$6:$O$106,Competitors!O161,1)</f>
        <v>0</v>
      </c>
      <c r="G70" s="147">
        <f>D70+F70</f>
        <v>0</v>
      </c>
      <c r="H70" s="148">
        <f>H72</f>
        <v>0</v>
      </c>
    </row>
    <row r="71" spans="2:8" ht="15" customHeight="1">
      <c r="B71" s="145">
        <f>Competitors!C162</f>
        <v>0</v>
      </c>
      <c r="C71" s="146" t="str">
        <f>Competitors!D162</f>
        <v>N/A</v>
      </c>
      <c r="D71" s="147">
        <f>INDEX('Day 1 Metallic Sights'!$O$7:$O$107,Competitors!N162,1)</f>
        <v>0</v>
      </c>
      <c r="E71" s="146"/>
      <c r="F71" s="147">
        <f>INDEX('Day 2 Any Sights'!$O$6:$O$106,Competitors!O162,1)</f>
        <v>0</v>
      </c>
      <c r="G71" s="147">
        <f>D71+F71</f>
        <v>0</v>
      </c>
      <c r="H71" s="148">
        <f>H72</f>
        <v>0</v>
      </c>
    </row>
    <row r="72" spans="2:8" ht="15" customHeight="1">
      <c r="B72" s="149"/>
      <c r="C72" s="150" t="s">
        <v>42</v>
      </c>
      <c r="D72" s="147">
        <f>SUM(D68:D71)</f>
        <v>0</v>
      </c>
      <c r="E72" s="150"/>
      <c r="F72" s="147">
        <f>SUM(F68:F71)</f>
        <v>0</v>
      </c>
      <c r="G72" s="150"/>
      <c r="H72" s="151">
        <f>SUM(G68:G71)</f>
        <v>0</v>
      </c>
    </row>
    <row r="73" ht="15" customHeight="1"/>
    <row r="74" spans="2:8" ht="12">
      <c r="B74" s="63" t="str">
        <f>Competitors!C165</f>
        <v>Team11</v>
      </c>
      <c r="C74" s="64"/>
      <c r="D74" s="64"/>
      <c r="E74" s="64"/>
      <c r="F74" s="68"/>
      <c r="G74" s="64"/>
      <c r="H74" s="103">
        <f>H79</f>
        <v>0</v>
      </c>
    </row>
    <row r="75" spans="2:8" ht="12">
      <c r="B75" s="65">
        <f>Competitors!C166</f>
        <v>0</v>
      </c>
      <c r="C75" s="6" t="str">
        <f>Competitors!D166</f>
        <v>N/A</v>
      </c>
      <c r="D75" s="18">
        <f>INDEX('Day 1 Metallic Sights'!$O$7:$O$107,Competitors!N166,1)</f>
        <v>0</v>
      </c>
      <c r="E75" s="6"/>
      <c r="F75" s="18">
        <f>INDEX('Day 2 Any Sights'!$O$6:$O$106,Competitors!O166,1)</f>
        <v>0</v>
      </c>
      <c r="G75" s="18">
        <f>D75+F75</f>
        <v>0</v>
      </c>
      <c r="H75" s="104">
        <f>H79</f>
        <v>0</v>
      </c>
    </row>
    <row r="76" spans="2:8" ht="12">
      <c r="B76" s="65">
        <f>Competitors!C167</f>
        <v>0</v>
      </c>
      <c r="C76" s="6" t="str">
        <f>Competitors!D167</f>
        <v>N/A</v>
      </c>
      <c r="D76" s="18">
        <f>INDEX('Day 1 Metallic Sights'!$O$7:$O$107,Competitors!N167,1)</f>
        <v>0</v>
      </c>
      <c r="E76" s="6"/>
      <c r="F76" s="18">
        <f>INDEX('Day 2 Any Sights'!$O$6:$O$106,Competitors!O167,1)</f>
        <v>0</v>
      </c>
      <c r="G76" s="18">
        <f>D76+F76</f>
        <v>0</v>
      </c>
      <c r="H76" s="104">
        <f>H79</f>
        <v>0</v>
      </c>
    </row>
    <row r="77" spans="2:8" ht="12">
      <c r="B77" s="65">
        <f>Competitors!C168</f>
        <v>0</v>
      </c>
      <c r="C77" s="6" t="str">
        <f>Competitors!D168</f>
        <v>N/A</v>
      </c>
      <c r="D77" s="18">
        <f>INDEX('Day 1 Metallic Sights'!$O$7:$O$107,Competitors!N168,1)</f>
        <v>0</v>
      </c>
      <c r="E77" s="6"/>
      <c r="F77" s="18">
        <f>INDEX('Day 2 Any Sights'!$O$6:$O$106,Competitors!O168,1)</f>
        <v>0</v>
      </c>
      <c r="G77" s="18">
        <f>D77+F77</f>
        <v>0</v>
      </c>
      <c r="H77" s="104">
        <f>H79</f>
        <v>0</v>
      </c>
    </row>
    <row r="78" spans="2:8" ht="12">
      <c r="B78" s="65">
        <f>Competitors!C169</f>
        <v>0</v>
      </c>
      <c r="C78" s="6" t="str">
        <f>Competitors!D169</f>
        <v>N/A</v>
      </c>
      <c r="D78" s="18">
        <f>INDEX('Day 1 Metallic Sights'!$O$7:$O$107,Competitors!N169,1)</f>
        <v>0</v>
      </c>
      <c r="E78" s="6"/>
      <c r="F78" s="18">
        <f>INDEX('Day 2 Any Sights'!$O$6:$O$106,Competitors!O169,1)</f>
        <v>0</v>
      </c>
      <c r="G78" s="18">
        <f>D78+F78</f>
        <v>0</v>
      </c>
      <c r="H78" s="104">
        <f>H79</f>
        <v>0</v>
      </c>
    </row>
    <row r="79" spans="2:8" ht="12">
      <c r="B79" s="66"/>
      <c r="C79" s="67" t="s">
        <v>42</v>
      </c>
      <c r="D79" s="18">
        <f>SUM(D75:D78)</f>
        <v>0</v>
      </c>
      <c r="E79" s="67"/>
      <c r="F79" s="18">
        <f>SUM(F75:F78)</f>
        <v>0</v>
      </c>
      <c r="G79" s="67"/>
      <c r="H79" s="105">
        <f>SUM(G75:G78)</f>
        <v>0</v>
      </c>
    </row>
    <row r="81" spans="2:8" ht="12">
      <c r="B81" s="141" t="str">
        <f>Competitors!C172</f>
        <v>Team12</v>
      </c>
      <c r="C81" s="142"/>
      <c r="D81" s="142"/>
      <c r="E81" s="142"/>
      <c r="F81" s="143"/>
      <c r="G81" s="142"/>
      <c r="H81" s="144">
        <f>H86</f>
        <v>0</v>
      </c>
    </row>
    <row r="82" spans="2:8" ht="12">
      <c r="B82" s="145">
        <f>Competitors!C173</f>
        <v>0</v>
      </c>
      <c r="C82" s="146" t="str">
        <f>Competitors!D173</f>
        <v>N/A</v>
      </c>
      <c r="D82" s="147">
        <f>INDEX('Day 1 Metallic Sights'!$O$7:$O$107,Competitors!N173,1)</f>
        <v>0</v>
      </c>
      <c r="E82" s="146"/>
      <c r="F82" s="147">
        <f>INDEX('Day 2 Any Sights'!$O$6:$O$106,Competitors!O173,1)</f>
        <v>0</v>
      </c>
      <c r="G82" s="147">
        <f>D82+F82</f>
        <v>0</v>
      </c>
      <c r="H82" s="148">
        <f>H86</f>
        <v>0</v>
      </c>
    </row>
    <row r="83" spans="2:8" ht="12">
      <c r="B83" s="145">
        <f>Competitors!C174</f>
        <v>0</v>
      </c>
      <c r="C83" s="146" t="str">
        <f>Competitors!D174</f>
        <v>N/A</v>
      </c>
      <c r="D83" s="147">
        <f>INDEX('Day 1 Metallic Sights'!$O$7:$O$107,Competitors!N174,1)</f>
        <v>0</v>
      </c>
      <c r="E83" s="146"/>
      <c r="F83" s="147">
        <f>INDEX('Day 2 Any Sights'!$O$6:$O$106,Competitors!O174,1)</f>
        <v>0</v>
      </c>
      <c r="G83" s="147">
        <f>D83+F83</f>
        <v>0</v>
      </c>
      <c r="H83" s="148">
        <f>H86</f>
        <v>0</v>
      </c>
    </row>
    <row r="84" spans="2:8" ht="12">
      <c r="B84" s="145">
        <f>Competitors!C175</f>
        <v>0</v>
      </c>
      <c r="C84" s="146" t="str">
        <f>Competitors!D175</f>
        <v>N/A</v>
      </c>
      <c r="D84" s="147">
        <f>INDEX('Day 1 Metallic Sights'!$O$7:$O$107,Competitors!N175,1)</f>
        <v>0</v>
      </c>
      <c r="E84" s="146"/>
      <c r="F84" s="147">
        <f>INDEX('Day 2 Any Sights'!$O$6:$O$106,Competitors!O175,1)</f>
        <v>0</v>
      </c>
      <c r="G84" s="147">
        <f>D84+F84</f>
        <v>0</v>
      </c>
      <c r="H84" s="148">
        <f>H86</f>
        <v>0</v>
      </c>
    </row>
    <row r="85" spans="2:8" ht="12">
      <c r="B85" s="145">
        <f>Competitors!C176</f>
        <v>0</v>
      </c>
      <c r="C85" s="146" t="str">
        <f>Competitors!D176</f>
        <v>N/A</v>
      </c>
      <c r="D85" s="147">
        <f>INDEX('Day 1 Metallic Sights'!$O$7:$O$107,Competitors!N176,1)</f>
        <v>0</v>
      </c>
      <c r="E85" s="146"/>
      <c r="F85" s="147">
        <f>INDEX('Day 2 Any Sights'!$O$6:$O$106,Competitors!O176,1)</f>
        <v>0</v>
      </c>
      <c r="G85" s="147">
        <f>D85+F85</f>
        <v>0</v>
      </c>
      <c r="H85" s="148">
        <f>H86</f>
        <v>0</v>
      </c>
    </row>
    <row r="86" spans="2:8" ht="12">
      <c r="B86" s="149"/>
      <c r="C86" s="150" t="s">
        <v>42</v>
      </c>
      <c r="D86" s="147">
        <f>SUM(D82:D85)</f>
        <v>0</v>
      </c>
      <c r="E86" s="150"/>
      <c r="F86" s="147">
        <f>SUM(F82:F85)</f>
        <v>0</v>
      </c>
      <c r="G86" s="150"/>
      <c r="H86" s="151">
        <f>SUM(G82:G85)</f>
        <v>0</v>
      </c>
    </row>
    <row r="88" spans="2:8" ht="12">
      <c r="B88" s="63" t="str">
        <f>Competitors!C179</f>
        <v>Team13</v>
      </c>
      <c r="C88" s="64"/>
      <c r="D88" s="64"/>
      <c r="E88" s="64"/>
      <c r="F88" s="68"/>
      <c r="G88" s="64"/>
      <c r="H88" s="103">
        <f>H93</f>
        <v>0</v>
      </c>
    </row>
    <row r="89" spans="2:8" ht="12">
      <c r="B89" s="65">
        <f>Competitors!C180</f>
        <v>0</v>
      </c>
      <c r="C89" s="6" t="str">
        <f>Competitors!D180</f>
        <v>N/A</v>
      </c>
      <c r="D89" s="18">
        <f>INDEX('Day 1 Metallic Sights'!$O$7:$O$107,Competitors!N180,1)</f>
        <v>0</v>
      </c>
      <c r="E89" s="6"/>
      <c r="F89" s="18">
        <f>INDEX('Day 2 Any Sights'!$O$6:$O$106,Competitors!O180,1)</f>
        <v>0</v>
      </c>
      <c r="G89" s="18">
        <f>D89+F89</f>
        <v>0</v>
      </c>
      <c r="H89" s="104">
        <f>H93</f>
        <v>0</v>
      </c>
    </row>
    <row r="90" spans="2:8" ht="12">
      <c r="B90" s="65">
        <f>Competitors!C181</f>
        <v>0</v>
      </c>
      <c r="C90" s="6" t="str">
        <f>Competitors!D181</f>
        <v>N/A</v>
      </c>
      <c r="D90" s="18">
        <f>INDEX('Day 1 Metallic Sights'!$O$7:$O$107,Competitors!N181,1)</f>
        <v>0</v>
      </c>
      <c r="E90" s="6"/>
      <c r="F90" s="18">
        <f>INDEX('Day 2 Any Sights'!$O$6:$O$106,Competitors!O181,1)</f>
        <v>0</v>
      </c>
      <c r="G90" s="18">
        <f>D90+F90</f>
        <v>0</v>
      </c>
      <c r="H90" s="104">
        <f>H93</f>
        <v>0</v>
      </c>
    </row>
    <row r="91" spans="2:8" ht="12">
      <c r="B91" s="65">
        <f>Competitors!C182</f>
        <v>0</v>
      </c>
      <c r="C91" s="6" t="str">
        <f>Competitors!D182</f>
        <v>N/A</v>
      </c>
      <c r="D91" s="18">
        <f>INDEX('Day 1 Metallic Sights'!$O$7:$O$107,Competitors!N182,1)</f>
        <v>0</v>
      </c>
      <c r="E91" s="6"/>
      <c r="F91" s="18">
        <f>INDEX('Day 2 Any Sights'!$O$6:$O$106,Competitors!O182,1)</f>
        <v>0</v>
      </c>
      <c r="G91" s="18">
        <f>D91+F91</f>
        <v>0</v>
      </c>
      <c r="H91" s="104">
        <f>H93</f>
        <v>0</v>
      </c>
    </row>
    <row r="92" spans="2:8" ht="12">
      <c r="B92" s="65">
        <f>Competitors!C183</f>
        <v>0</v>
      </c>
      <c r="C92" s="6" t="str">
        <f>Competitors!D183</f>
        <v>N/A</v>
      </c>
      <c r="D92" s="18">
        <f>INDEX('Day 1 Metallic Sights'!$O$7:$O$107,Competitors!N183,1)</f>
        <v>0</v>
      </c>
      <c r="E92" s="6"/>
      <c r="F92" s="18">
        <f>INDEX('Day 2 Any Sights'!$O$6:$O$106,Competitors!O183,1)</f>
        <v>0</v>
      </c>
      <c r="G92" s="18">
        <f>D92+F92</f>
        <v>0</v>
      </c>
      <c r="H92" s="104">
        <f>H93</f>
        <v>0</v>
      </c>
    </row>
    <row r="93" spans="2:8" ht="12">
      <c r="B93" s="66"/>
      <c r="C93" s="67" t="s">
        <v>42</v>
      </c>
      <c r="D93" s="18">
        <f>SUM(D89:D92)</f>
        <v>0</v>
      </c>
      <c r="E93" s="67"/>
      <c r="F93" s="18">
        <f>SUM(F89:F92)</f>
        <v>0</v>
      </c>
      <c r="G93" s="67"/>
      <c r="H93" s="105">
        <f>SUM(G89:G92)</f>
        <v>0</v>
      </c>
    </row>
    <row r="95" spans="2:8" ht="12">
      <c r="B95" s="141" t="str">
        <f>Competitors!C186</f>
        <v>Team14</v>
      </c>
      <c r="C95" s="142"/>
      <c r="D95" s="142"/>
      <c r="E95" s="142"/>
      <c r="F95" s="143"/>
      <c r="G95" s="142"/>
      <c r="H95" s="144">
        <f>H100</f>
        <v>0</v>
      </c>
    </row>
    <row r="96" spans="2:8" ht="12">
      <c r="B96" s="145">
        <f>Competitors!C187</f>
        <v>0</v>
      </c>
      <c r="C96" s="146" t="str">
        <f>Competitors!D187</f>
        <v>N/A</v>
      </c>
      <c r="D96" s="147">
        <f>INDEX('Day 1 Metallic Sights'!$O$7:$O$107,Competitors!N187,1)</f>
        <v>0</v>
      </c>
      <c r="E96" s="146"/>
      <c r="F96" s="147">
        <f>INDEX('Day 2 Any Sights'!$O$6:$O$106,Competitors!O187,1)</f>
        <v>0</v>
      </c>
      <c r="G96" s="147">
        <f>D96+F96</f>
        <v>0</v>
      </c>
      <c r="H96" s="148">
        <f>H100</f>
        <v>0</v>
      </c>
    </row>
    <row r="97" spans="2:8" ht="12">
      <c r="B97" s="145">
        <f>Competitors!C188</f>
        <v>0</v>
      </c>
      <c r="C97" s="146" t="str">
        <f>Competitors!D188</f>
        <v>N/A</v>
      </c>
      <c r="D97" s="147">
        <f>INDEX('Day 1 Metallic Sights'!$O$7:$O$107,Competitors!N188,1)</f>
        <v>0</v>
      </c>
      <c r="E97" s="146"/>
      <c r="F97" s="147">
        <f>INDEX('Day 2 Any Sights'!$O$6:$O$106,Competitors!O188,1)</f>
        <v>0</v>
      </c>
      <c r="G97" s="147">
        <f>D97+F97</f>
        <v>0</v>
      </c>
      <c r="H97" s="148">
        <f>H100</f>
        <v>0</v>
      </c>
    </row>
    <row r="98" spans="2:8" ht="12">
      <c r="B98" s="145">
        <f>Competitors!C189</f>
        <v>0</v>
      </c>
      <c r="C98" s="146" t="str">
        <f>Competitors!D189</f>
        <v>N/A</v>
      </c>
      <c r="D98" s="147">
        <f>INDEX('Day 1 Metallic Sights'!$O$7:$O$107,Competitors!N189,1)</f>
        <v>0</v>
      </c>
      <c r="E98" s="146"/>
      <c r="F98" s="147">
        <f>INDEX('Day 2 Any Sights'!$O$6:$O$106,Competitors!O189,1)</f>
        <v>0</v>
      </c>
      <c r="G98" s="147">
        <f>D98+F98</f>
        <v>0</v>
      </c>
      <c r="H98" s="148">
        <f>H100</f>
        <v>0</v>
      </c>
    </row>
    <row r="99" spans="2:8" ht="12">
      <c r="B99" s="145">
        <f>Competitors!C190</f>
        <v>0</v>
      </c>
      <c r="C99" s="146" t="str">
        <f>Competitors!D190</f>
        <v>N/A</v>
      </c>
      <c r="D99" s="147">
        <f>INDEX('Day 1 Metallic Sights'!$O$7:$O$107,Competitors!N190,1)</f>
        <v>0</v>
      </c>
      <c r="E99" s="146"/>
      <c r="F99" s="147">
        <f>INDEX('Day 2 Any Sights'!$O$6:$O$106,Competitors!O190,1)</f>
        <v>0</v>
      </c>
      <c r="G99" s="147">
        <f>D99+F99</f>
        <v>0</v>
      </c>
      <c r="H99" s="148">
        <f>H100</f>
        <v>0</v>
      </c>
    </row>
    <row r="100" spans="2:8" ht="12">
      <c r="B100" s="149"/>
      <c r="C100" s="150" t="s">
        <v>42</v>
      </c>
      <c r="D100" s="147">
        <f>SUM(D96:D99)</f>
        <v>0</v>
      </c>
      <c r="E100" s="150"/>
      <c r="F100" s="147">
        <f>SUM(F96:F99)</f>
        <v>0</v>
      </c>
      <c r="G100" s="150"/>
      <c r="H100" s="151">
        <f>SUM(G96:G99)</f>
        <v>0</v>
      </c>
    </row>
    <row r="102" spans="2:8" ht="12">
      <c r="B102" s="63" t="str">
        <f>Competitors!C193</f>
        <v>Team15</v>
      </c>
      <c r="C102" s="64"/>
      <c r="D102" s="64"/>
      <c r="E102" s="64"/>
      <c r="F102" s="68"/>
      <c r="G102" s="64"/>
      <c r="H102" s="103">
        <f>H107</f>
        <v>0</v>
      </c>
    </row>
    <row r="103" spans="2:8" ht="12">
      <c r="B103" s="65">
        <f>Competitors!C194</f>
        <v>0</v>
      </c>
      <c r="C103" s="6" t="str">
        <f>Competitors!D194</f>
        <v>N/A</v>
      </c>
      <c r="D103" s="18">
        <f>INDEX('Day 1 Metallic Sights'!$O$7:$O$107,Competitors!N194,1)</f>
        <v>0</v>
      </c>
      <c r="E103" s="6"/>
      <c r="F103" s="18">
        <f>INDEX('Day 2 Any Sights'!$O$6:$O$106,Competitors!O194,1)</f>
        <v>0</v>
      </c>
      <c r="G103" s="18">
        <f>D103+F103</f>
        <v>0</v>
      </c>
      <c r="H103" s="104">
        <f>H107</f>
        <v>0</v>
      </c>
    </row>
    <row r="104" spans="2:8" ht="12">
      <c r="B104" s="65">
        <f>Competitors!C195</f>
        <v>0</v>
      </c>
      <c r="C104" s="6" t="str">
        <f>Competitors!D195</f>
        <v>N/A</v>
      </c>
      <c r="D104" s="18">
        <f>INDEX('Day 1 Metallic Sights'!$O$7:$O$107,Competitors!N195,1)</f>
        <v>0</v>
      </c>
      <c r="E104" s="6"/>
      <c r="F104" s="18">
        <f>INDEX('Day 2 Any Sights'!$O$6:$O$106,Competitors!O195,1)</f>
        <v>0</v>
      </c>
      <c r="G104" s="18">
        <f>D104+F104</f>
        <v>0</v>
      </c>
      <c r="H104" s="104">
        <f>H107</f>
        <v>0</v>
      </c>
    </row>
    <row r="105" spans="2:8" ht="12">
      <c r="B105" s="65">
        <f>Competitors!C196</f>
        <v>0</v>
      </c>
      <c r="C105" s="6" t="str">
        <f>Competitors!D196</f>
        <v>N/A</v>
      </c>
      <c r="D105" s="18">
        <f>INDEX('Day 1 Metallic Sights'!$O$7:$O$107,Competitors!N196,1)</f>
        <v>0</v>
      </c>
      <c r="E105" s="6"/>
      <c r="F105" s="18">
        <f>INDEX('Day 2 Any Sights'!$O$6:$O$106,Competitors!O196,1)</f>
        <v>0</v>
      </c>
      <c r="G105" s="18">
        <f>D105+F105</f>
        <v>0</v>
      </c>
      <c r="H105" s="104">
        <f>H107</f>
        <v>0</v>
      </c>
    </row>
    <row r="106" spans="2:8" ht="12">
      <c r="B106" s="65">
        <f>Competitors!C197</f>
        <v>0</v>
      </c>
      <c r="C106" s="6" t="str">
        <f>Competitors!D197</f>
        <v>N/A</v>
      </c>
      <c r="D106" s="18">
        <f>INDEX('Day 1 Metallic Sights'!$O$7:$O$107,Competitors!N197,1)</f>
        <v>0</v>
      </c>
      <c r="E106" s="6"/>
      <c r="F106" s="18">
        <f>INDEX('Day 2 Any Sights'!$O$6:$O$106,Competitors!O197,1)</f>
        <v>0</v>
      </c>
      <c r="G106" s="18">
        <f>D106+F106</f>
        <v>0</v>
      </c>
      <c r="H106" s="104">
        <f>H107</f>
        <v>0</v>
      </c>
    </row>
    <row r="107" spans="2:8" ht="12">
      <c r="B107" s="66"/>
      <c r="C107" s="67" t="s">
        <v>42</v>
      </c>
      <c r="D107" s="18">
        <f>SUM(D103:D106)</f>
        <v>0</v>
      </c>
      <c r="E107" s="67"/>
      <c r="F107" s="18">
        <f>SUM(F103:F106)</f>
        <v>0</v>
      </c>
      <c r="G107" s="67"/>
      <c r="H107" s="105">
        <f>SUM(G103:G106)</f>
        <v>0</v>
      </c>
    </row>
    <row r="109" spans="2:8" ht="12">
      <c r="B109" s="141" t="str">
        <f>Competitors!C200</f>
        <v>Team16</v>
      </c>
      <c r="C109" s="142"/>
      <c r="D109" s="142"/>
      <c r="E109" s="142"/>
      <c r="F109" s="143"/>
      <c r="G109" s="142"/>
      <c r="H109" s="144">
        <f>H114</f>
        <v>0</v>
      </c>
    </row>
    <row r="110" spans="2:8" ht="12">
      <c r="B110" s="145">
        <f>Competitors!C201</f>
        <v>0</v>
      </c>
      <c r="C110" s="146" t="str">
        <f>Competitors!D201</f>
        <v>N/A</v>
      </c>
      <c r="D110" s="147">
        <f>INDEX('Day 1 Metallic Sights'!$O$7:$O$107,Competitors!N201,1)</f>
        <v>0</v>
      </c>
      <c r="E110" s="146"/>
      <c r="F110" s="147">
        <f>INDEX('Day 2 Any Sights'!$O$6:$O$106,Competitors!O201,1)</f>
        <v>0</v>
      </c>
      <c r="G110" s="147">
        <f>D110+F110</f>
        <v>0</v>
      </c>
      <c r="H110" s="148">
        <f>H114</f>
        <v>0</v>
      </c>
    </row>
    <row r="111" spans="2:8" ht="12">
      <c r="B111" s="145">
        <f>Competitors!C202</f>
        <v>0</v>
      </c>
      <c r="C111" s="146" t="str">
        <f>Competitors!D202</f>
        <v>N/A</v>
      </c>
      <c r="D111" s="147">
        <f>INDEX('Day 1 Metallic Sights'!$O$7:$O$107,Competitors!N202,1)</f>
        <v>0</v>
      </c>
      <c r="E111" s="146"/>
      <c r="F111" s="147">
        <f>INDEX('Day 2 Any Sights'!$O$6:$O$106,Competitors!O202,1)</f>
        <v>0</v>
      </c>
      <c r="G111" s="147">
        <f>D111+F111</f>
        <v>0</v>
      </c>
      <c r="H111" s="148">
        <f>H114</f>
        <v>0</v>
      </c>
    </row>
    <row r="112" spans="2:8" ht="12">
      <c r="B112" s="145">
        <f>Competitors!C203</f>
        <v>0</v>
      </c>
      <c r="C112" s="146" t="str">
        <f>Competitors!D203</f>
        <v>N/A</v>
      </c>
      <c r="D112" s="147">
        <f>INDEX('Day 1 Metallic Sights'!$O$7:$O$107,Competitors!N203,1)</f>
        <v>0</v>
      </c>
      <c r="E112" s="146"/>
      <c r="F112" s="147">
        <f>INDEX('Day 2 Any Sights'!$O$6:$O$106,Competitors!O203,1)</f>
        <v>0</v>
      </c>
      <c r="G112" s="147">
        <f>D112+F112</f>
        <v>0</v>
      </c>
      <c r="H112" s="148">
        <f>H114</f>
        <v>0</v>
      </c>
    </row>
    <row r="113" spans="2:8" ht="12">
      <c r="B113" s="145">
        <f>Competitors!C204</f>
        <v>0</v>
      </c>
      <c r="C113" s="146" t="str">
        <f>Competitors!D204</f>
        <v>N/A</v>
      </c>
      <c r="D113" s="147">
        <f>INDEX('Day 1 Metallic Sights'!$O$7:$O$107,Competitors!N204,1)</f>
        <v>0</v>
      </c>
      <c r="E113" s="146"/>
      <c r="F113" s="147">
        <f>INDEX('Day 2 Any Sights'!$O$6:$O$106,Competitors!O204,1)</f>
        <v>0</v>
      </c>
      <c r="G113" s="147">
        <f>D113+F113</f>
        <v>0</v>
      </c>
      <c r="H113" s="148">
        <f>H114</f>
        <v>0</v>
      </c>
    </row>
    <row r="114" spans="2:8" ht="12">
      <c r="B114" s="149"/>
      <c r="C114" s="150" t="s">
        <v>42</v>
      </c>
      <c r="D114" s="147">
        <f>SUM(D110:D113)</f>
        <v>0</v>
      </c>
      <c r="E114" s="150"/>
      <c r="F114" s="147">
        <f>SUM(F110:F113)</f>
        <v>0</v>
      </c>
      <c r="G114" s="150"/>
      <c r="H114" s="151">
        <f>SUM(G110:G113)</f>
        <v>0</v>
      </c>
    </row>
    <row r="116" spans="2:8" ht="12">
      <c r="B116" s="63" t="str">
        <f>Competitors!C207</f>
        <v>Team17</v>
      </c>
      <c r="C116" s="64"/>
      <c r="D116" s="64"/>
      <c r="E116" s="64"/>
      <c r="F116" s="68"/>
      <c r="G116" s="64"/>
      <c r="H116" s="103">
        <f>H121</f>
        <v>0</v>
      </c>
    </row>
    <row r="117" spans="2:8" ht="12">
      <c r="B117" s="65">
        <f>Competitors!C208</f>
        <v>0</v>
      </c>
      <c r="C117" s="6" t="str">
        <f>Competitors!D208</f>
        <v>N/A</v>
      </c>
      <c r="D117" s="18">
        <f>INDEX('Day 1 Metallic Sights'!$O$7:$O$107,Competitors!N208,1)</f>
        <v>0</v>
      </c>
      <c r="E117" s="6"/>
      <c r="F117" s="18">
        <f>INDEX('Day 2 Any Sights'!$O$6:$O$106,Competitors!O208,1)</f>
        <v>0</v>
      </c>
      <c r="G117" s="18">
        <f>D117+F117</f>
        <v>0</v>
      </c>
      <c r="H117" s="104">
        <f>H121</f>
        <v>0</v>
      </c>
    </row>
    <row r="118" spans="2:8" ht="12">
      <c r="B118" s="65">
        <f>Competitors!C209</f>
        <v>0</v>
      </c>
      <c r="C118" s="6" t="str">
        <f>Competitors!D209</f>
        <v>N/A</v>
      </c>
      <c r="D118" s="18">
        <f>INDEX('Day 1 Metallic Sights'!$O$7:$O$107,Competitors!N209,1)</f>
        <v>0</v>
      </c>
      <c r="E118" s="6"/>
      <c r="F118" s="18">
        <f>INDEX('Day 2 Any Sights'!$O$6:$O$106,Competitors!O209,1)</f>
        <v>0</v>
      </c>
      <c r="G118" s="18">
        <f>D118+F118</f>
        <v>0</v>
      </c>
      <c r="H118" s="104">
        <f>H121</f>
        <v>0</v>
      </c>
    </row>
    <row r="119" spans="2:8" ht="12">
      <c r="B119" s="65">
        <f>Competitors!C210</f>
        <v>0</v>
      </c>
      <c r="C119" s="6" t="str">
        <f>Competitors!D210</f>
        <v>N/A</v>
      </c>
      <c r="D119" s="18">
        <f>INDEX('Day 1 Metallic Sights'!$O$7:$O$107,Competitors!N210,1)</f>
        <v>0</v>
      </c>
      <c r="E119" s="6"/>
      <c r="F119" s="18">
        <f>INDEX('Day 2 Any Sights'!$O$6:$O$106,Competitors!O210,1)</f>
        <v>0</v>
      </c>
      <c r="G119" s="18">
        <f>D119+F119</f>
        <v>0</v>
      </c>
      <c r="H119" s="104">
        <f>H121</f>
        <v>0</v>
      </c>
    </row>
    <row r="120" spans="2:8" ht="12">
      <c r="B120" s="65">
        <f>Competitors!C211</f>
        <v>0</v>
      </c>
      <c r="C120" s="6" t="str">
        <f>Competitors!D211</f>
        <v>N/A</v>
      </c>
      <c r="D120" s="18">
        <f>INDEX('Day 1 Metallic Sights'!$O$7:$O$107,Competitors!N211,1)</f>
        <v>0</v>
      </c>
      <c r="E120" s="6"/>
      <c r="F120" s="18">
        <f>INDEX('Day 2 Any Sights'!$O$6:$O$106,Competitors!O211,1)</f>
        <v>0</v>
      </c>
      <c r="G120" s="18">
        <f>D120+F120</f>
        <v>0</v>
      </c>
      <c r="H120" s="104">
        <f>H121</f>
        <v>0</v>
      </c>
    </row>
    <row r="121" spans="2:8" ht="12">
      <c r="B121" s="66"/>
      <c r="C121" s="67" t="s">
        <v>42</v>
      </c>
      <c r="D121" s="18">
        <f>SUM(D117:D120)</f>
        <v>0</v>
      </c>
      <c r="E121" s="67"/>
      <c r="F121" s="18">
        <f>SUM(F117:F120)</f>
        <v>0</v>
      </c>
      <c r="G121" s="67"/>
      <c r="H121" s="105">
        <f>SUM(G117:G120)</f>
        <v>0</v>
      </c>
    </row>
    <row r="123" spans="2:8" ht="12">
      <c r="B123" s="141" t="str">
        <f>Competitors!C214</f>
        <v>Team18</v>
      </c>
      <c r="C123" s="142"/>
      <c r="D123" s="142"/>
      <c r="E123" s="142"/>
      <c r="F123" s="143"/>
      <c r="G123" s="142"/>
      <c r="H123" s="144">
        <f>H128</f>
        <v>0</v>
      </c>
    </row>
    <row r="124" spans="2:8" ht="12">
      <c r="B124" s="145">
        <f>Competitors!C215</f>
        <v>0</v>
      </c>
      <c r="C124" s="146" t="str">
        <f>Competitors!D215</f>
        <v>N/A</v>
      </c>
      <c r="D124" s="147">
        <f>INDEX('Day 1 Metallic Sights'!$O$7:$O$107,Competitors!N215,1)</f>
        <v>0</v>
      </c>
      <c r="E124" s="146"/>
      <c r="F124" s="147">
        <f>INDEX('Day 2 Any Sights'!$O$6:$O$106,Competitors!O215,1)</f>
        <v>0</v>
      </c>
      <c r="G124" s="147">
        <f>D124+F124</f>
        <v>0</v>
      </c>
      <c r="H124" s="148">
        <f>H128</f>
        <v>0</v>
      </c>
    </row>
    <row r="125" spans="2:8" ht="12">
      <c r="B125" s="145">
        <f>Competitors!C216</f>
        <v>0</v>
      </c>
      <c r="C125" s="146" t="str">
        <f>Competitors!D216</f>
        <v>N/A</v>
      </c>
      <c r="D125" s="147">
        <f>INDEX('Day 1 Metallic Sights'!$O$7:$O$107,Competitors!N216,1)</f>
        <v>0</v>
      </c>
      <c r="E125" s="146"/>
      <c r="F125" s="147">
        <f>INDEX('Day 2 Any Sights'!$O$6:$O$106,Competitors!O216,1)</f>
        <v>0</v>
      </c>
      <c r="G125" s="147">
        <f>D125+F125</f>
        <v>0</v>
      </c>
      <c r="H125" s="148">
        <f>H128</f>
        <v>0</v>
      </c>
    </row>
    <row r="126" spans="2:8" ht="12">
      <c r="B126" s="145">
        <f>Competitors!C217</f>
        <v>0</v>
      </c>
      <c r="C126" s="146" t="str">
        <f>Competitors!D217</f>
        <v>N/A</v>
      </c>
      <c r="D126" s="147">
        <f>INDEX('Day 1 Metallic Sights'!$O$7:$O$107,Competitors!N217,1)</f>
        <v>0</v>
      </c>
      <c r="E126" s="146"/>
      <c r="F126" s="147">
        <f>INDEX('Day 2 Any Sights'!$O$6:$O$106,Competitors!O217,1)</f>
        <v>0</v>
      </c>
      <c r="G126" s="147">
        <f>D126+F126</f>
        <v>0</v>
      </c>
      <c r="H126" s="148">
        <f>H128</f>
        <v>0</v>
      </c>
    </row>
    <row r="127" spans="2:8" ht="12">
      <c r="B127" s="145">
        <f>Competitors!C218</f>
        <v>0</v>
      </c>
      <c r="C127" s="146" t="str">
        <f>Competitors!D218</f>
        <v>N/A</v>
      </c>
      <c r="D127" s="147">
        <f>INDEX('Day 1 Metallic Sights'!$O$7:$O$107,Competitors!N218,1)</f>
        <v>0</v>
      </c>
      <c r="E127" s="146"/>
      <c r="F127" s="147">
        <f>INDEX('Day 2 Any Sights'!$O$6:$O$106,Competitors!O218,1)</f>
        <v>0</v>
      </c>
      <c r="G127" s="147">
        <f>D127+F127</f>
        <v>0</v>
      </c>
      <c r="H127" s="148">
        <f>H128</f>
        <v>0</v>
      </c>
    </row>
    <row r="128" spans="2:8" ht="12">
      <c r="B128" s="149"/>
      <c r="C128" s="150" t="s">
        <v>42</v>
      </c>
      <c r="D128" s="147">
        <f>SUM(D124:D127)</f>
        <v>0</v>
      </c>
      <c r="E128" s="150"/>
      <c r="F128" s="147">
        <f>SUM(F124:F127)</f>
        <v>0</v>
      </c>
      <c r="G128" s="150"/>
      <c r="H128" s="151">
        <f>SUM(G124:G127)</f>
        <v>0</v>
      </c>
    </row>
  </sheetData>
  <sheetProtection/>
  <printOptions/>
  <pageMargins left="0.75" right="0.75" top="1" bottom="1" header="0.5" footer="0.5"/>
  <pageSetup fitToHeight="2" fitToWidth="1" orientation="portrait" scale="73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5"/>
  <sheetViews>
    <sheetView tabSelected="1" workbookViewId="0" topLeftCell="A89">
      <pane ySplit="1140" topLeftCell="BM1" activePane="bottomLeft" state="split"/>
      <selection pane="topLeft" activeCell="D90" sqref="D90"/>
      <selection pane="bottomLeft" activeCell="D23" sqref="D23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3" width="14.28125" style="0" customWidth="1"/>
    <col min="4" max="4" width="14.421875" style="0" customWidth="1"/>
    <col min="5" max="5" width="11.421875" style="0" customWidth="1"/>
    <col min="6" max="6" width="10.7109375" style="0" customWidth="1"/>
    <col min="7" max="7" width="11.421875" style="0" customWidth="1"/>
    <col min="8" max="8" width="6.00390625" style="0" customWidth="1"/>
    <col min="9" max="9" width="5.421875" style="0" customWidth="1"/>
    <col min="10" max="10" width="5.7109375" style="0" customWidth="1"/>
    <col min="11" max="12" width="8.421875" style="0" bestFit="1" customWidth="1"/>
    <col min="13" max="13" width="9.421875" style="0" bestFit="1" customWidth="1"/>
    <col min="14" max="19" width="8.421875" style="0" bestFit="1" customWidth="1"/>
    <col min="20" max="16384" width="8.8515625" style="0" customWidth="1"/>
  </cols>
  <sheetData>
    <row r="3" spans="1:2" ht="21">
      <c r="A3" s="156" t="s">
        <v>26</v>
      </c>
      <c r="B3" s="156" t="s">
        <v>163</v>
      </c>
    </row>
    <row r="4" ht="12.75" thickBot="1"/>
    <row r="5" spans="1:19" ht="36.75" thickBot="1">
      <c r="A5" s="84" t="s">
        <v>35</v>
      </c>
      <c r="B5" s="85" t="s">
        <v>37</v>
      </c>
      <c r="C5" s="85" t="s">
        <v>126</v>
      </c>
      <c r="D5" s="85" t="s">
        <v>2</v>
      </c>
      <c r="E5" s="86" t="s">
        <v>4</v>
      </c>
      <c r="F5" s="86" t="s">
        <v>3</v>
      </c>
      <c r="G5" s="86" t="s">
        <v>5</v>
      </c>
      <c r="H5" s="85" t="s">
        <v>41</v>
      </c>
      <c r="I5" s="85" t="s">
        <v>36</v>
      </c>
      <c r="J5" s="85" t="s">
        <v>113</v>
      </c>
      <c r="K5" s="86" t="s">
        <v>111</v>
      </c>
      <c r="L5" s="86" t="s">
        <v>6</v>
      </c>
      <c r="M5" s="86" t="s">
        <v>112</v>
      </c>
      <c r="N5" s="86" t="s">
        <v>114</v>
      </c>
      <c r="O5" s="86" t="s">
        <v>9</v>
      </c>
      <c r="P5" s="86" t="s">
        <v>115</v>
      </c>
      <c r="Q5" s="86" t="s">
        <v>87</v>
      </c>
      <c r="R5" s="86" t="s">
        <v>84</v>
      </c>
      <c r="S5" s="87" t="s">
        <v>86</v>
      </c>
    </row>
    <row r="6" spans="1:19" ht="14.25" customHeight="1">
      <c r="A6" s="80">
        <f>Competitors!C30</f>
        <v>100</v>
      </c>
      <c r="B6" s="81" t="str">
        <f>Competitors!D30</f>
        <v>Erik Hoskins</v>
      </c>
      <c r="C6" s="81" t="str">
        <f>Competitors!E30</f>
        <v>Open</v>
      </c>
      <c r="D6" s="81" t="str">
        <f>Competitors!F30</f>
        <v>Master</v>
      </c>
      <c r="E6" s="82">
        <f>'Day 1 Results'!AA7</f>
        <v>1591.11</v>
      </c>
      <c r="F6" s="82">
        <f>'Day 2 Results'!AA6</f>
        <v>1600.1490000000001</v>
      </c>
      <c r="G6" s="82">
        <f>E6+F6</f>
        <v>3191.259</v>
      </c>
      <c r="H6" s="81">
        <f>Competitors!Q30</f>
        <v>5</v>
      </c>
      <c r="I6" s="81">
        <f>Competitors!R30</f>
        <v>5</v>
      </c>
      <c r="J6" s="81">
        <f>Competitors!S30</f>
        <v>1</v>
      </c>
      <c r="K6" s="82">
        <f>IF(J6=2,G6,0)</f>
        <v>0</v>
      </c>
      <c r="L6" s="82">
        <f>IF(H6=1,G6,0)</f>
        <v>0</v>
      </c>
      <c r="M6" s="82">
        <f>IF(I6=2,G6,0)</f>
        <v>0</v>
      </c>
      <c r="N6" s="82">
        <f>IF(I6=3,G6,0)</f>
        <v>0</v>
      </c>
      <c r="O6" s="82">
        <f>IF(I6=4,G6,0)</f>
        <v>0</v>
      </c>
      <c r="P6" s="82">
        <f>IF(I6=5,G6,IF(I6=1,G6,0))</f>
        <v>3191.259</v>
      </c>
      <c r="Q6" s="82">
        <f>IF(H6=2,G6,0)</f>
        <v>0</v>
      </c>
      <c r="R6" s="82">
        <f>IF(H6=3,G6,0)</f>
        <v>0</v>
      </c>
      <c r="S6" s="83">
        <f>IF(H6=4,G6,0)</f>
        <v>0</v>
      </c>
    </row>
    <row r="7" spans="1:19" ht="15" customHeight="1">
      <c r="A7" s="80">
        <f>Competitors!C41</f>
        <v>111</v>
      </c>
      <c r="B7" s="81" t="str">
        <f>Competitors!D41</f>
        <v>Robert Lynn</v>
      </c>
      <c r="C7" s="81" t="str">
        <f>Competitors!E41</f>
        <v>Open</v>
      </c>
      <c r="D7" s="81" t="str">
        <f>Competitors!F41</f>
        <v>Master</v>
      </c>
      <c r="E7" s="82">
        <f>'Day 1 Results'!AA18</f>
        <v>1585.0929999999998</v>
      </c>
      <c r="F7" s="82">
        <f>'Day 2 Results'!AA17</f>
        <v>1600.132</v>
      </c>
      <c r="G7" s="82">
        <f>E7+F7</f>
        <v>3185.225</v>
      </c>
      <c r="H7" s="81">
        <f>Competitors!Q41</f>
        <v>5</v>
      </c>
      <c r="I7" s="81">
        <f>Competitors!R41</f>
        <v>5</v>
      </c>
      <c r="J7" s="81">
        <f>Competitors!S41</f>
        <v>1</v>
      </c>
      <c r="K7" s="82">
        <f>IF(J7=2,G7,0)</f>
        <v>0</v>
      </c>
      <c r="L7" s="82">
        <f>IF(H7=1,G7,0)</f>
        <v>0</v>
      </c>
      <c r="M7" s="82">
        <f>IF(I7=2,G7,0)</f>
        <v>0</v>
      </c>
      <c r="N7" s="82">
        <f>IF(I7=3,G7,0)</f>
        <v>0</v>
      </c>
      <c r="O7" s="82">
        <f>IF(I7=4,G7,0)</f>
        <v>0</v>
      </c>
      <c r="P7" s="82">
        <f>IF(I7=5,G7,IF(I7=1,G7,0))</f>
        <v>3185.225</v>
      </c>
      <c r="Q7" s="82">
        <f>IF(H7=2,G7,0)</f>
        <v>0</v>
      </c>
      <c r="R7" s="82">
        <f>IF(H7=3,G7,0)</f>
        <v>0</v>
      </c>
      <c r="S7" s="83">
        <f>IF(H7=4,G7,0)</f>
        <v>0</v>
      </c>
    </row>
    <row r="8" spans="1:19" ht="15" customHeight="1">
      <c r="A8" s="80">
        <f>Competitors!C43</f>
        <v>113</v>
      </c>
      <c r="B8" s="81" t="str">
        <f>Competitors!D43</f>
        <v>Michele Makucevich</v>
      </c>
      <c r="C8" s="81" t="str">
        <f>Competitors!E43</f>
        <v>Open</v>
      </c>
      <c r="D8" s="81" t="str">
        <f>Competitors!F43</f>
        <v>Master</v>
      </c>
      <c r="E8" s="82">
        <f>'Day 1 Results'!AA20</f>
        <v>1584.088</v>
      </c>
      <c r="F8" s="82">
        <f>'Day 2 Results'!AA19</f>
        <v>1597.1059999999998</v>
      </c>
      <c r="G8" s="82">
        <f>E8+F8</f>
        <v>3181.1939999999995</v>
      </c>
      <c r="H8" s="81">
        <f>Competitors!Q43</f>
        <v>5</v>
      </c>
      <c r="I8" s="81">
        <f>Competitors!R43</f>
        <v>5</v>
      </c>
      <c r="J8" s="81">
        <f>Competitors!S43</f>
        <v>2</v>
      </c>
      <c r="K8" s="82">
        <f>IF(J8=2,G8,0)</f>
        <v>3181.1939999999995</v>
      </c>
      <c r="L8" s="82">
        <f>IF(H8=1,G8,0)</f>
        <v>0</v>
      </c>
      <c r="M8" s="82">
        <f>IF(I8=2,G8,0)</f>
        <v>0</v>
      </c>
      <c r="N8" s="82">
        <f>IF(I8=3,G8,0)</f>
        <v>0</v>
      </c>
      <c r="O8" s="82">
        <f>IF(I8=4,G8,0)</f>
        <v>0</v>
      </c>
      <c r="P8" s="82">
        <f>IF(I8=5,G8,IF(I8=1,G8,0))</f>
        <v>3181.1939999999995</v>
      </c>
      <c r="Q8" s="82">
        <f>IF(H8=2,G8,0)</f>
        <v>0</v>
      </c>
      <c r="R8" s="82">
        <f>IF(H8=3,G8,0)</f>
        <v>0</v>
      </c>
      <c r="S8" s="83">
        <f>IF(H8=4,G8,0)</f>
        <v>0</v>
      </c>
    </row>
    <row r="9" spans="1:19" ht="15" customHeight="1">
      <c r="A9" s="80">
        <f>Competitors!C32</f>
        <v>102</v>
      </c>
      <c r="B9" s="81" t="str">
        <f>Competitors!D32</f>
        <v>Chuck Cannon</v>
      </c>
      <c r="C9" s="81" t="str">
        <f>Competitors!E32</f>
        <v>Senior</v>
      </c>
      <c r="D9" s="81" t="str">
        <f>Competitors!F32</f>
        <v>Master</v>
      </c>
      <c r="E9" s="82">
        <f>'Day 1 Results'!AA9</f>
        <v>1579.089</v>
      </c>
      <c r="F9" s="82">
        <f>'Day 2 Results'!AA8</f>
        <v>1593.107</v>
      </c>
      <c r="G9" s="82">
        <f>E9+F9</f>
        <v>3172.196</v>
      </c>
      <c r="H9" s="81">
        <f>Competitors!Q32</f>
        <v>1</v>
      </c>
      <c r="I9" s="81">
        <f>Competitors!R32</f>
        <v>5</v>
      </c>
      <c r="J9" s="81">
        <f>Competitors!S32</f>
        <v>1</v>
      </c>
      <c r="K9" s="82">
        <f>IF(J9=2,G9,0)</f>
        <v>0</v>
      </c>
      <c r="L9" s="82">
        <f>IF(H9=1,G9,0)</f>
        <v>3172.196</v>
      </c>
      <c r="M9" s="82">
        <f>IF(I9=2,G9,0)</f>
        <v>0</v>
      </c>
      <c r="N9" s="82">
        <f>IF(I9=3,G9,0)</f>
        <v>0</v>
      </c>
      <c r="O9" s="82">
        <f>IF(I9=4,G9,0)</f>
        <v>0</v>
      </c>
      <c r="P9" s="82">
        <f>IF(I9=5,G9,IF(I9=1,G9,0))</f>
        <v>3172.196</v>
      </c>
      <c r="Q9" s="82">
        <f>IF(H9=2,G9,0)</f>
        <v>0</v>
      </c>
      <c r="R9" s="82">
        <f>IF(H9=3,G9,0)</f>
        <v>0</v>
      </c>
      <c r="S9" s="83">
        <f>IF(H9=4,G9,0)</f>
        <v>0</v>
      </c>
    </row>
    <row r="10" spans="1:19" ht="15" customHeight="1">
      <c r="A10" s="152">
        <f>Competitors!C33</f>
        <v>103</v>
      </c>
      <c r="B10" s="153" t="str">
        <f>Competitors!D33</f>
        <v>Harold Rocketto</v>
      </c>
      <c r="C10" s="153" t="str">
        <f>Competitors!E33</f>
        <v>Senior</v>
      </c>
      <c r="D10" s="153" t="str">
        <f>Competitors!F33</f>
        <v>Expert</v>
      </c>
      <c r="E10" s="154">
        <f>'Day 1 Results'!AA10</f>
        <v>1595.1109999999999</v>
      </c>
      <c r="F10" s="154">
        <f>'Day 2 Results'!AA9</f>
        <v>1600.1310000000003</v>
      </c>
      <c r="G10" s="154">
        <f>E10+F10</f>
        <v>3195.242</v>
      </c>
      <c r="H10" s="153">
        <f>Competitors!Q33</f>
        <v>1</v>
      </c>
      <c r="I10" s="153">
        <f>Competitors!R33</f>
        <v>4</v>
      </c>
      <c r="J10" s="153">
        <f>Competitors!S33</f>
        <v>1</v>
      </c>
      <c r="K10" s="154">
        <f>IF(J10=2,G10,0)</f>
        <v>0</v>
      </c>
      <c r="L10" s="154">
        <f>IF(H10=1,G10,0)</f>
        <v>3195.242</v>
      </c>
      <c r="M10" s="154">
        <f>IF(I10=2,G10,0)</f>
        <v>0</v>
      </c>
      <c r="N10" s="154">
        <f>IF(I10=3,G10,0)</f>
        <v>0</v>
      </c>
      <c r="O10" s="154">
        <f>IF(I10=4,G10,0)</f>
        <v>3195.242</v>
      </c>
      <c r="P10" s="154">
        <f>IF(I10=5,G10,IF(I10=1,G10,0))</f>
        <v>0</v>
      </c>
      <c r="Q10" s="154">
        <f>IF(H10=2,G10,0)</f>
        <v>0</v>
      </c>
      <c r="R10" s="154">
        <f>IF(H10=3,G10,0)</f>
        <v>0</v>
      </c>
      <c r="S10" s="155">
        <f>IF(H10=4,G10,0)</f>
        <v>0</v>
      </c>
    </row>
    <row r="11" spans="1:19" ht="15" customHeight="1">
      <c r="A11" s="152">
        <f>Competitors!C37</f>
        <v>107</v>
      </c>
      <c r="B11" s="153" t="str">
        <f>Competitors!D37</f>
        <v>Kristin Torento</v>
      </c>
      <c r="C11" s="153" t="str">
        <f>Competitors!E37</f>
        <v>Junior</v>
      </c>
      <c r="D11" s="153" t="str">
        <f>Competitors!F37</f>
        <v>Expert</v>
      </c>
      <c r="E11" s="154">
        <f>'Day 1 Results'!AA14</f>
        <v>1577.081</v>
      </c>
      <c r="F11" s="154">
        <f>'Day 2 Results'!AA13</f>
        <v>1591.1019999999999</v>
      </c>
      <c r="G11" s="154">
        <f>E11+F11</f>
        <v>3168.183</v>
      </c>
      <c r="H11" s="153">
        <f>Competitors!Q37</f>
        <v>2</v>
      </c>
      <c r="I11" s="153">
        <f>Competitors!R37</f>
        <v>4</v>
      </c>
      <c r="J11" s="153">
        <f>Competitors!S37</f>
        <v>2</v>
      </c>
      <c r="K11" s="154">
        <f>IF(J11=2,G11,0)</f>
        <v>3168.183</v>
      </c>
      <c r="L11" s="154">
        <f>IF(H11=1,G11,0)</f>
        <v>0</v>
      </c>
      <c r="M11" s="154">
        <f>IF(I11=2,G11,0)</f>
        <v>0</v>
      </c>
      <c r="N11" s="154">
        <f>IF(I11=3,G11,0)</f>
        <v>0</v>
      </c>
      <c r="O11" s="154">
        <f>IF(I11=4,G11,0)</f>
        <v>3168.183</v>
      </c>
      <c r="P11" s="154">
        <f>IF(I11=5,G11,IF(I11=1,G11,0))</f>
        <v>0</v>
      </c>
      <c r="Q11" s="154">
        <f>IF(H11=2,G11,0)</f>
        <v>3168.183</v>
      </c>
      <c r="R11" s="154">
        <f>IF(H11=3,G11,0)</f>
        <v>0</v>
      </c>
      <c r="S11" s="155">
        <f>IF(H11=4,G11,0)</f>
        <v>0</v>
      </c>
    </row>
    <row r="12" spans="1:19" ht="15" customHeight="1">
      <c r="A12" s="152">
        <f>Competitors!C40</f>
        <v>110</v>
      </c>
      <c r="B12" s="153" t="str">
        <f>Competitors!D40</f>
        <v>Amy Roderer</v>
      </c>
      <c r="C12" s="153" t="str">
        <f>Competitors!E40</f>
        <v>Junior</v>
      </c>
      <c r="D12" s="153" t="str">
        <f>Competitors!F40</f>
        <v>Expert</v>
      </c>
      <c r="E12" s="154">
        <f>'Day 1 Results'!AA17</f>
        <v>1579.087</v>
      </c>
      <c r="F12" s="154">
        <f>'Day 2 Results'!AA16</f>
        <v>1591.089</v>
      </c>
      <c r="G12" s="154">
        <f>E12+F12</f>
        <v>3170.176</v>
      </c>
      <c r="H12" s="153">
        <f>Competitors!Q40</f>
        <v>2</v>
      </c>
      <c r="I12" s="153">
        <f>Competitors!R40</f>
        <v>4</v>
      </c>
      <c r="J12" s="153">
        <f>Competitors!S40</f>
        <v>2</v>
      </c>
      <c r="K12" s="154">
        <f>IF(J12=2,G12,0)</f>
        <v>3170.176</v>
      </c>
      <c r="L12" s="154">
        <f>IF(H12=1,G12,0)</f>
        <v>0</v>
      </c>
      <c r="M12" s="154">
        <f>IF(I12=2,G12,0)</f>
        <v>0</v>
      </c>
      <c r="N12" s="154">
        <f>IF(I12=3,G12,0)</f>
        <v>0</v>
      </c>
      <c r="O12" s="154">
        <f>IF(I12=4,G12,0)</f>
        <v>3170.176</v>
      </c>
      <c r="P12" s="154">
        <f>IF(I12=5,G12,IF(I12=1,G12,0))</f>
        <v>0</v>
      </c>
      <c r="Q12" s="154">
        <f>IF(H12=2,G12,0)</f>
        <v>3170.176</v>
      </c>
      <c r="R12" s="154">
        <f>IF(H12=3,G12,0)</f>
        <v>0</v>
      </c>
      <c r="S12" s="155">
        <f>IF(H12=4,G12,0)</f>
        <v>0</v>
      </c>
    </row>
    <row r="13" spans="1:19" ht="15" customHeight="1">
      <c r="A13" s="152">
        <f>Competitors!C42</f>
        <v>112</v>
      </c>
      <c r="B13" s="153" t="str">
        <f>Competitors!D42</f>
        <v>Kim Coffey</v>
      </c>
      <c r="C13" s="153" t="str">
        <f>Competitors!E42</f>
        <v>Junior</v>
      </c>
      <c r="D13" s="153" t="str">
        <f>Competitors!F42</f>
        <v>Expert</v>
      </c>
      <c r="E13" s="154">
        <f>'Day 1 Results'!AA19</f>
        <v>1587.074</v>
      </c>
      <c r="F13" s="154">
        <f>'Day 2 Results'!AA18</f>
        <v>1591.084</v>
      </c>
      <c r="G13" s="154">
        <f>E13+F13</f>
        <v>3178.1580000000004</v>
      </c>
      <c r="H13" s="153">
        <f>Competitors!Q42</f>
        <v>2</v>
      </c>
      <c r="I13" s="153">
        <f>Competitors!R42</f>
        <v>4</v>
      </c>
      <c r="J13" s="153">
        <f>Competitors!S42</f>
        <v>2</v>
      </c>
      <c r="K13" s="154">
        <f>IF(J13=2,G13,0)</f>
        <v>3178.1580000000004</v>
      </c>
      <c r="L13" s="154">
        <f>IF(H13=1,G13,0)</f>
        <v>0</v>
      </c>
      <c r="M13" s="154">
        <f>IF(I13=2,G13,0)</f>
        <v>0</v>
      </c>
      <c r="N13" s="154">
        <f>IF(I13=3,G13,0)</f>
        <v>0</v>
      </c>
      <c r="O13" s="154">
        <f>IF(I13=4,G13,0)</f>
        <v>3178.1580000000004</v>
      </c>
      <c r="P13" s="154">
        <f>IF(I13=5,G13,IF(I13=1,G13,0))</f>
        <v>0</v>
      </c>
      <c r="Q13" s="154">
        <f>IF(H13=2,G13,0)</f>
        <v>3178.1580000000004</v>
      </c>
      <c r="R13" s="154">
        <f>IF(H13=3,G13,0)</f>
        <v>0</v>
      </c>
      <c r="S13" s="155">
        <f>IF(H13=4,G13,0)</f>
        <v>0</v>
      </c>
    </row>
    <row r="14" spans="1:19" ht="15" customHeight="1">
      <c r="A14" s="152">
        <f>Competitors!C44</f>
        <v>114</v>
      </c>
      <c r="B14" s="153" t="str">
        <f>Competitors!D44</f>
        <v>Brian Jylkka</v>
      </c>
      <c r="C14" s="153" t="str">
        <f>Competitors!E44</f>
        <v>Intermediate Jr</v>
      </c>
      <c r="D14" s="153" t="str">
        <f>Competitors!F44</f>
        <v>Expert</v>
      </c>
      <c r="E14" s="154">
        <f>'Day 1 Results'!AA21</f>
        <v>1588.085</v>
      </c>
      <c r="F14" s="154">
        <f>'Day 2 Results'!AA20</f>
        <v>1595.112</v>
      </c>
      <c r="G14" s="154">
        <f>E14+F14</f>
        <v>3183.197</v>
      </c>
      <c r="H14" s="153">
        <f>Competitors!Q44</f>
        <v>3</v>
      </c>
      <c r="I14" s="153">
        <f>Competitors!R44</f>
        <v>4</v>
      </c>
      <c r="J14" s="153">
        <f>Competitors!S44</f>
        <v>1</v>
      </c>
      <c r="K14" s="154">
        <f>IF(J14=2,G14,0)</f>
        <v>0</v>
      </c>
      <c r="L14" s="154">
        <f>IF(H14=1,G14,0)</f>
        <v>0</v>
      </c>
      <c r="M14" s="154">
        <f>IF(I14=2,G14,0)</f>
        <v>0</v>
      </c>
      <c r="N14" s="154">
        <f>IF(I14=3,G14,0)</f>
        <v>0</v>
      </c>
      <c r="O14" s="154">
        <f>IF(I14=4,G14,0)</f>
        <v>3183.197</v>
      </c>
      <c r="P14" s="154">
        <f>IF(I14=5,G14,IF(I14=1,G14,0))</f>
        <v>0</v>
      </c>
      <c r="Q14" s="154">
        <f>IF(H14=2,G14,0)</f>
        <v>0</v>
      </c>
      <c r="R14" s="154">
        <f>IF(H14=3,G14,0)</f>
        <v>3183.197</v>
      </c>
      <c r="S14" s="155">
        <f>IF(H14=4,G14,0)</f>
        <v>0</v>
      </c>
    </row>
    <row r="15" spans="1:19" ht="15" customHeight="1">
      <c r="A15" s="80">
        <f>Competitors!C45</f>
        <v>115</v>
      </c>
      <c r="B15" s="81" t="str">
        <f>Competitors!D45</f>
        <v>Sarah Downing</v>
      </c>
      <c r="C15" s="81" t="str">
        <f>Competitors!E45</f>
        <v>Open</v>
      </c>
      <c r="D15" s="81" t="str">
        <f>Competitors!F45</f>
        <v>Expert</v>
      </c>
      <c r="E15" s="82">
        <f>'Day 1 Results'!AA22</f>
        <v>1572.0800000000002</v>
      </c>
      <c r="F15" s="82">
        <f>'Day 2 Results'!AA21</f>
        <v>1580.0790000000002</v>
      </c>
      <c r="G15" s="82">
        <f>E15+F15</f>
        <v>3152.1590000000006</v>
      </c>
      <c r="H15" s="81">
        <f>Competitors!Q45</f>
        <v>5</v>
      </c>
      <c r="I15" s="81">
        <f>Competitors!R45</f>
        <v>4</v>
      </c>
      <c r="J15" s="81">
        <f>Competitors!S45</f>
        <v>2</v>
      </c>
      <c r="K15" s="82">
        <f>IF(J15=2,G15,0)</f>
        <v>3152.1590000000006</v>
      </c>
      <c r="L15" s="82">
        <f>IF(H15=1,G15,0)</f>
        <v>0</v>
      </c>
      <c r="M15" s="82">
        <f>IF(I15=2,G15,0)</f>
        <v>0</v>
      </c>
      <c r="N15" s="82">
        <f>IF(I15=3,G15,0)</f>
        <v>0</v>
      </c>
      <c r="O15" s="82">
        <f>IF(I15=4,G15,0)</f>
        <v>3152.1590000000006</v>
      </c>
      <c r="P15" s="82">
        <f>IF(I15=5,G15,IF(I15=1,G15,0))</f>
        <v>0</v>
      </c>
      <c r="Q15" s="82">
        <f>IF(H15=2,G15,0)</f>
        <v>0</v>
      </c>
      <c r="R15" s="82">
        <f>IF(H15=3,G15,0)</f>
        <v>0</v>
      </c>
      <c r="S15" s="83">
        <f>IF(H15=4,G15,0)</f>
        <v>0</v>
      </c>
    </row>
    <row r="16" spans="1:19" ht="15" customHeight="1">
      <c r="A16" s="152">
        <f>Competitors!C48</f>
        <v>118</v>
      </c>
      <c r="B16" s="153" t="str">
        <f>Competitors!D48</f>
        <v>Leonard Remaly</v>
      </c>
      <c r="C16" s="153" t="str">
        <f>Competitors!E48</f>
        <v>Senior</v>
      </c>
      <c r="D16" s="153" t="str">
        <f>Competitors!F48</f>
        <v>Expert</v>
      </c>
      <c r="E16" s="154">
        <f>'Day 1 Results'!AA25</f>
        <v>1592.0829999999999</v>
      </c>
      <c r="F16" s="154">
        <f>'Day 2 Results'!AA24</f>
        <v>0</v>
      </c>
      <c r="G16" s="154">
        <f>E16+F16</f>
        <v>1592.0829999999999</v>
      </c>
      <c r="H16" s="153">
        <f>Competitors!Q48</f>
        <v>1</v>
      </c>
      <c r="I16" s="153">
        <f>Competitors!R48</f>
        <v>4</v>
      </c>
      <c r="J16" s="153">
        <f>Competitors!S48</f>
        <v>1</v>
      </c>
      <c r="K16" s="154">
        <f>IF(J16=2,G16,0)</f>
        <v>0</v>
      </c>
      <c r="L16" s="154">
        <f>IF(H16=1,G16,0)</f>
        <v>1592.0829999999999</v>
      </c>
      <c r="M16" s="154">
        <f>IF(I16=2,G16,0)</f>
        <v>0</v>
      </c>
      <c r="N16" s="154">
        <f>IF(I16=3,G16,0)</f>
        <v>0</v>
      </c>
      <c r="O16" s="154">
        <f>IF(I16=4,G16,0)</f>
        <v>1592.0829999999999</v>
      </c>
      <c r="P16" s="154">
        <f>IF(I16=5,G16,IF(I16=1,G16,0))</f>
        <v>0</v>
      </c>
      <c r="Q16" s="154">
        <f>IF(H16=2,G16,0)</f>
        <v>0</v>
      </c>
      <c r="R16" s="154">
        <f>IF(H16=3,G16,0)</f>
        <v>0</v>
      </c>
      <c r="S16" s="155">
        <f>IF(H16=4,G16,0)</f>
        <v>0</v>
      </c>
    </row>
    <row r="17" spans="1:19" ht="15" customHeight="1">
      <c r="A17" s="152">
        <f>Competitors!C50</f>
        <v>120</v>
      </c>
      <c r="B17" s="153" t="str">
        <f>Competitors!D50</f>
        <v>Victoria Brown</v>
      </c>
      <c r="C17" s="153" t="str">
        <f>Competitors!E50</f>
        <v>Intermediate Jr</v>
      </c>
      <c r="D17" s="153" t="str">
        <f>Competitors!F50</f>
        <v>Expert</v>
      </c>
      <c r="E17" s="154">
        <f>'Day 1 Results'!AA27</f>
        <v>1581.09</v>
      </c>
      <c r="F17" s="154">
        <f>'Day 2 Results'!AA26</f>
        <v>1586.092</v>
      </c>
      <c r="G17" s="154">
        <f>E17+F17</f>
        <v>3167.182</v>
      </c>
      <c r="H17" s="153">
        <f>Competitors!Q50</f>
        <v>3</v>
      </c>
      <c r="I17" s="153">
        <f>Competitors!R50</f>
        <v>4</v>
      </c>
      <c r="J17" s="153">
        <f>Competitors!S50</f>
        <v>2</v>
      </c>
      <c r="K17" s="154">
        <f>IF(J17=2,G17,0)</f>
        <v>3167.182</v>
      </c>
      <c r="L17" s="154">
        <f>IF(H17=1,G17,0)</f>
        <v>0</v>
      </c>
      <c r="M17" s="154">
        <f>IF(I17=2,G17,0)</f>
        <v>0</v>
      </c>
      <c r="N17" s="154">
        <f>IF(I17=3,G17,0)</f>
        <v>0</v>
      </c>
      <c r="O17" s="154">
        <f>IF(I17=4,G17,0)</f>
        <v>3167.182</v>
      </c>
      <c r="P17" s="154">
        <f>IF(I17=5,G17,IF(I17=1,G17,0))</f>
        <v>0</v>
      </c>
      <c r="Q17" s="154">
        <f>IF(H17=2,G17,0)</f>
        <v>0</v>
      </c>
      <c r="R17" s="154">
        <f>IF(H17=3,G17,0)</f>
        <v>3167.182</v>
      </c>
      <c r="S17" s="155">
        <f>IF(H17=4,G17,0)</f>
        <v>0</v>
      </c>
    </row>
    <row r="18" spans="1:19" ht="15" customHeight="1">
      <c r="A18" s="152">
        <f>Competitors!C52</f>
        <v>122</v>
      </c>
      <c r="B18" s="153" t="str">
        <f>Competitors!D52</f>
        <v>George Pantazelos</v>
      </c>
      <c r="C18" s="153" t="str">
        <f>Competitors!E52</f>
        <v>Open</v>
      </c>
      <c r="D18" s="153" t="str">
        <f>Competitors!F52</f>
        <v>Expert</v>
      </c>
      <c r="E18" s="154">
        <f>'Day 1 Results'!AA29</f>
        <v>1587.091</v>
      </c>
      <c r="F18" s="154">
        <f>'Day 2 Results'!AA28</f>
        <v>1593.1189999999997</v>
      </c>
      <c r="G18" s="154">
        <f>E18+F18</f>
        <v>3180.2099999999996</v>
      </c>
      <c r="H18" s="153">
        <f>Competitors!Q52</f>
        <v>5</v>
      </c>
      <c r="I18" s="153">
        <f>Competitors!R52</f>
        <v>4</v>
      </c>
      <c r="J18" s="153">
        <f>Competitors!S52</f>
        <v>1</v>
      </c>
      <c r="K18" s="154">
        <f>IF(J18=2,G18,0)</f>
        <v>0</v>
      </c>
      <c r="L18" s="154">
        <f>IF(H18=1,G18,0)</f>
        <v>0</v>
      </c>
      <c r="M18" s="154">
        <f>IF(I18=2,G18,0)</f>
        <v>0</v>
      </c>
      <c r="N18" s="154">
        <f>IF(I18=3,G18,0)</f>
        <v>0</v>
      </c>
      <c r="O18" s="154">
        <f>IF(I18=4,G18,0)</f>
        <v>3180.2099999999996</v>
      </c>
      <c r="P18" s="154">
        <f>IF(I18=5,G18,IF(I18=1,G18,0))</f>
        <v>0</v>
      </c>
      <c r="Q18" s="154">
        <f>IF(H18=2,G18,0)</f>
        <v>0</v>
      </c>
      <c r="R18" s="154">
        <f>IF(H18=3,G18,0)</f>
        <v>0</v>
      </c>
      <c r="S18" s="155">
        <f>IF(H18=4,G18,0)</f>
        <v>0</v>
      </c>
    </row>
    <row r="19" spans="1:19" ht="15" customHeight="1">
      <c r="A19" s="80">
        <f>Competitors!C53</f>
        <v>123</v>
      </c>
      <c r="B19" s="81" t="str">
        <f>Competitors!D53</f>
        <v>Alex Zadrozny</v>
      </c>
      <c r="C19" s="81" t="str">
        <f>Competitors!E53</f>
        <v>Intermediate Jr</v>
      </c>
      <c r="D19" s="81" t="str">
        <f>Competitors!F53</f>
        <v>Expert</v>
      </c>
      <c r="E19" s="82">
        <f>'Day 1 Results'!AA30</f>
        <v>1570.067</v>
      </c>
      <c r="F19" s="82">
        <f>'Day 2 Results'!AA29</f>
        <v>0</v>
      </c>
      <c r="G19" s="82">
        <f>E19+F19</f>
        <v>1570.067</v>
      </c>
      <c r="H19" s="81">
        <f>Competitors!Q53</f>
        <v>3</v>
      </c>
      <c r="I19" s="81">
        <f>Competitors!R53</f>
        <v>4</v>
      </c>
      <c r="J19" s="81">
        <f>Competitors!S53</f>
        <v>1</v>
      </c>
      <c r="K19" s="82">
        <f>IF(J19=2,G19,0)</f>
        <v>0</v>
      </c>
      <c r="L19" s="82">
        <f>IF(H19=1,G19,0)</f>
        <v>0</v>
      </c>
      <c r="M19" s="82">
        <f>IF(I19=2,G19,0)</f>
        <v>0</v>
      </c>
      <c r="N19" s="82">
        <f>IF(I19=3,G19,0)</f>
        <v>0</v>
      </c>
      <c r="O19" s="82">
        <f>IF(I19=4,G19,0)</f>
        <v>1570.067</v>
      </c>
      <c r="P19" s="82">
        <f>IF(I19=5,G19,IF(I19=1,G19,0))</f>
        <v>0</v>
      </c>
      <c r="Q19" s="82">
        <f>IF(H19=2,G19,0)</f>
        <v>0</v>
      </c>
      <c r="R19" s="82">
        <f>IF(H19=3,G19,0)</f>
        <v>1570.067</v>
      </c>
      <c r="S19" s="83">
        <f>IF(H19=4,G19,0)</f>
        <v>0</v>
      </c>
    </row>
    <row r="20" spans="1:19" ht="15" customHeight="1">
      <c r="A20" s="80">
        <f>Competitors!C57</f>
        <v>127</v>
      </c>
      <c r="B20" s="81" t="str">
        <f>Competitors!D57</f>
        <v>Brad Driscoll</v>
      </c>
      <c r="C20" s="81" t="str">
        <f>Competitors!E57</f>
        <v>Intermediate Jr</v>
      </c>
      <c r="D20" s="81" t="str">
        <f>Competitors!F57</f>
        <v>Expert</v>
      </c>
      <c r="E20" s="82">
        <f>'Day 1 Results'!AA34</f>
        <v>1581.08</v>
      </c>
      <c r="F20" s="82">
        <f>'Day 2 Results'!AA33</f>
        <v>1591.0990000000002</v>
      </c>
      <c r="G20" s="82">
        <f>E20+F20</f>
        <v>3172.179</v>
      </c>
      <c r="H20" s="81">
        <f>Competitors!Q57</f>
        <v>3</v>
      </c>
      <c r="I20" s="81">
        <f>Competitors!R57</f>
        <v>4</v>
      </c>
      <c r="J20" s="81">
        <f>Competitors!S57</f>
        <v>1</v>
      </c>
      <c r="K20" s="82">
        <f>IF(J20=2,G20,0)</f>
        <v>0</v>
      </c>
      <c r="L20" s="82">
        <f>IF(H20=1,G20,0)</f>
        <v>0</v>
      </c>
      <c r="M20" s="82">
        <f>IF(I20=2,G20,0)</f>
        <v>0</v>
      </c>
      <c r="N20" s="82">
        <f>IF(I20=3,G20,0)</f>
        <v>0</v>
      </c>
      <c r="O20" s="82">
        <f>IF(I20=4,G20,0)</f>
        <v>3172.179</v>
      </c>
      <c r="P20" s="82">
        <f>IF(I20=5,G20,IF(I20=1,G20,0))</f>
        <v>0</v>
      </c>
      <c r="Q20" s="82">
        <f>IF(H20=2,G20,0)</f>
        <v>0</v>
      </c>
      <c r="R20" s="82">
        <f>IF(H20=3,G20,0)</f>
        <v>3172.179</v>
      </c>
      <c r="S20" s="83">
        <f>IF(H20=4,G20,0)</f>
        <v>0</v>
      </c>
    </row>
    <row r="21" spans="1:19" ht="15" customHeight="1">
      <c r="A21" s="152">
        <f>Competitors!C58</f>
        <v>128</v>
      </c>
      <c r="B21" s="153" t="str">
        <f>Competitors!D58</f>
        <v>Adam Auclair</v>
      </c>
      <c r="C21" s="153" t="str">
        <f>Competitors!E58</f>
        <v>Junior</v>
      </c>
      <c r="D21" s="153" t="str">
        <f>Competitors!F58</f>
        <v>Expert</v>
      </c>
      <c r="E21" s="154">
        <f>'Day 1 Results'!AA35</f>
        <v>1588.097</v>
      </c>
      <c r="F21" s="154">
        <f>'Day 2 Results'!AA34</f>
        <v>1594.12</v>
      </c>
      <c r="G21" s="154">
        <f>E21+F21</f>
        <v>3182.2169999999996</v>
      </c>
      <c r="H21" s="153">
        <f>Competitors!Q58</f>
        <v>2</v>
      </c>
      <c r="I21" s="153">
        <f>Competitors!R58</f>
        <v>4</v>
      </c>
      <c r="J21" s="153">
        <f>Competitors!S58</f>
        <v>1</v>
      </c>
      <c r="K21" s="154">
        <f>IF(J21=2,G21,0)</f>
        <v>0</v>
      </c>
      <c r="L21" s="154">
        <f>IF(H21=1,G21,0)</f>
        <v>0</v>
      </c>
      <c r="M21" s="154">
        <f>IF(I21=2,G21,0)</f>
        <v>0</v>
      </c>
      <c r="N21" s="154">
        <f>IF(I21=3,G21,0)</f>
        <v>0</v>
      </c>
      <c r="O21" s="154">
        <f>IF(I21=4,G21,0)</f>
        <v>3182.2169999999996</v>
      </c>
      <c r="P21" s="154">
        <f>IF(I21=5,G21,IF(I21=1,G21,0))</f>
        <v>0</v>
      </c>
      <c r="Q21" s="154">
        <f>IF(H21=2,G21,0)</f>
        <v>3182.2169999999996</v>
      </c>
      <c r="R21" s="154">
        <f>IF(H21=3,G21,0)</f>
        <v>0</v>
      </c>
      <c r="S21" s="155">
        <f>IF(H21=4,G21,0)</f>
        <v>0</v>
      </c>
    </row>
    <row r="22" spans="1:19" ht="15" customHeight="1">
      <c r="A22" s="152">
        <f>Competitors!C64</f>
        <v>134</v>
      </c>
      <c r="B22" s="153" t="str">
        <f>Competitors!D64</f>
        <v>Craig Bridge</v>
      </c>
      <c r="C22" s="153" t="str">
        <f>Competitors!E64</f>
        <v>Intermediate Jr</v>
      </c>
      <c r="D22" s="153" t="str">
        <f>Competitors!F64</f>
        <v>Expert</v>
      </c>
      <c r="E22" s="154">
        <f>'Day 1 Results'!AA41</f>
        <v>1589.089</v>
      </c>
      <c r="F22" s="154">
        <f>'Day 2 Results'!AA40</f>
        <v>1598.0929999999998</v>
      </c>
      <c r="G22" s="154">
        <f>E22+F22</f>
        <v>3187.182</v>
      </c>
      <c r="H22" s="153">
        <f>Competitors!Q64</f>
        <v>3</v>
      </c>
      <c r="I22" s="153">
        <f>Competitors!R64</f>
        <v>4</v>
      </c>
      <c r="J22" s="153">
        <f>Competitors!S64</f>
        <v>1</v>
      </c>
      <c r="K22" s="154">
        <f>IF(J22=2,G22,0)</f>
        <v>0</v>
      </c>
      <c r="L22" s="154">
        <f>IF(H22=1,G22,0)</f>
        <v>0</v>
      </c>
      <c r="M22" s="154">
        <f>IF(I22=2,G22,0)</f>
        <v>0</v>
      </c>
      <c r="N22" s="154">
        <f>IF(I22=3,G22,0)</f>
        <v>0</v>
      </c>
      <c r="O22" s="154">
        <f>IF(I22=4,G22,0)</f>
        <v>3187.182</v>
      </c>
      <c r="P22" s="154">
        <f>IF(I22=5,G22,IF(I22=1,G22,0))</f>
        <v>0</v>
      </c>
      <c r="Q22" s="154">
        <f>IF(H22=2,G22,0)</f>
        <v>0</v>
      </c>
      <c r="R22" s="154">
        <f>IF(H22=3,G22,0)</f>
        <v>3187.182</v>
      </c>
      <c r="S22" s="155">
        <f>IF(H22=4,G22,0)</f>
        <v>0</v>
      </c>
    </row>
    <row r="23" spans="1:19" ht="15" customHeight="1">
      <c r="A23" s="80">
        <f>Competitors!C70</f>
        <v>140</v>
      </c>
      <c r="B23" s="81" t="str">
        <f>Competitors!D70</f>
        <v>Jessica Levine</v>
      </c>
      <c r="C23" s="81" t="str">
        <f>Competitors!E70</f>
        <v>Junior</v>
      </c>
      <c r="D23" s="81" t="str">
        <f>Competitors!F70</f>
        <v>Expert</v>
      </c>
      <c r="E23" s="82">
        <f>'Day 1 Results'!AA47</f>
        <v>0</v>
      </c>
      <c r="F23" s="82">
        <f>'Day 2 Results'!AA46</f>
        <v>0</v>
      </c>
      <c r="G23" s="82">
        <f>E23+F23</f>
        <v>0</v>
      </c>
      <c r="H23" s="81">
        <f>Competitors!Q70</f>
        <v>2</v>
      </c>
      <c r="I23" s="81">
        <f>Competitors!R70</f>
        <v>4</v>
      </c>
      <c r="J23" s="81">
        <f>Competitors!S70</f>
        <v>2</v>
      </c>
      <c r="K23" s="82">
        <f>IF(J23=2,G23,0)</f>
        <v>0</v>
      </c>
      <c r="L23" s="82">
        <f>IF(H23=1,G23,0)</f>
        <v>0</v>
      </c>
      <c r="M23" s="82">
        <f>IF(I23=2,G23,0)</f>
        <v>0</v>
      </c>
      <c r="N23" s="82">
        <f>IF(I23=3,G23,0)</f>
        <v>0</v>
      </c>
      <c r="O23" s="82">
        <f>IF(I23=4,G23,0)</f>
        <v>0</v>
      </c>
      <c r="P23" s="82">
        <f>IF(I23=5,G23,IF(I23=1,G23,0))</f>
        <v>0</v>
      </c>
      <c r="Q23" s="82">
        <f>IF(H23=2,G23,0)</f>
        <v>0</v>
      </c>
      <c r="R23" s="82">
        <f>IF(H23=3,G23,0)</f>
        <v>0</v>
      </c>
      <c r="S23" s="83">
        <f>IF(H23=4,G23,0)</f>
        <v>0</v>
      </c>
    </row>
    <row r="24" spans="1:19" ht="15" customHeight="1">
      <c r="A24" s="80">
        <f>Competitors!C34</f>
        <v>104</v>
      </c>
      <c r="B24" s="81" t="str">
        <f>Competitors!D34</f>
        <v>John Beaumont</v>
      </c>
      <c r="C24" s="81" t="str">
        <f>Competitors!E34</f>
        <v>Open</v>
      </c>
      <c r="D24" s="81" t="str">
        <f>Competitors!F34</f>
        <v>Sharpshooter</v>
      </c>
      <c r="E24" s="82">
        <f>'Day 1 Results'!AA11</f>
        <v>0</v>
      </c>
      <c r="F24" s="82">
        <f>'Day 2 Results'!AA10</f>
        <v>1587.095</v>
      </c>
      <c r="G24" s="82">
        <f>E24+F24</f>
        <v>1587.095</v>
      </c>
      <c r="H24" s="81">
        <f>Competitors!Q34</f>
        <v>5</v>
      </c>
      <c r="I24" s="81">
        <f>Competitors!R34</f>
        <v>3</v>
      </c>
      <c r="J24" s="81">
        <f>Competitors!S34</f>
        <v>1</v>
      </c>
      <c r="K24" s="82">
        <f>IF(J24=2,G24,0)</f>
        <v>0</v>
      </c>
      <c r="L24" s="82">
        <f>IF(H24=1,G24,0)</f>
        <v>0</v>
      </c>
      <c r="M24" s="82">
        <f>IF(I24=2,G24,0)</f>
        <v>0</v>
      </c>
      <c r="N24" s="82">
        <f>IF(I24=3,G24,0)</f>
        <v>1587.095</v>
      </c>
      <c r="O24" s="82">
        <f>IF(I24=4,G24,0)</f>
        <v>0</v>
      </c>
      <c r="P24" s="82">
        <f>IF(I24=5,G24,IF(I24=1,G24,0))</f>
        <v>0</v>
      </c>
      <c r="Q24" s="82">
        <f>IF(H24=2,G24,0)</f>
        <v>0</v>
      </c>
      <c r="R24" s="82">
        <f>IF(H24=3,G24,0)</f>
        <v>0</v>
      </c>
      <c r="S24" s="83">
        <f>IF(H24=4,G24,0)</f>
        <v>0</v>
      </c>
    </row>
    <row r="25" spans="1:19" ht="15" customHeight="1">
      <c r="A25" s="80">
        <f>Competitors!C38</f>
        <v>108</v>
      </c>
      <c r="B25" s="81" t="str">
        <f>Competitors!D38</f>
        <v>Megan Polonsky</v>
      </c>
      <c r="C25" s="81" t="str">
        <f>Competitors!E38</f>
        <v>Intermediate Jr</v>
      </c>
      <c r="D25" s="81" t="str">
        <f>Competitors!F38</f>
        <v>Sharpshooter</v>
      </c>
      <c r="E25" s="82">
        <f>'Day 1 Results'!AA15</f>
        <v>1578.068</v>
      </c>
      <c r="F25" s="82">
        <f>'Day 2 Results'!AA14</f>
        <v>1573.077</v>
      </c>
      <c r="G25" s="82">
        <f>E25+F25</f>
        <v>3151.145</v>
      </c>
      <c r="H25" s="81">
        <f>Competitors!Q38</f>
        <v>3</v>
      </c>
      <c r="I25" s="81">
        <f>Competitors!R38</f>
        <v>3</v>
      </c>
      <c r="J25" s="81">
        <f>Competitors!S38</f>
        <v>2</v>
      </c>
      <c r="K25" s="82">
        <f>IF(J25=2,G25,0)</f>
        <v>3151.145</v>
      </c>
      <c r="L25" s="82">
        <f>IF(H25=1,G25,0)</f>
        <v>0</v>
      </c>
      <c r="M25" s="82">
        <f>IF(I25=2,G25,0)</f>
        <v>0</v>
      </c>
      <c r="N25" s="82">
        <f>IF(I25=3,G25,0)</f>
        <v>3151.145</v>
      </c>
      <c r="O25" s="82">
        <f>IF(I25=4,G25,0)</f>
        <v>0</v>
      </c>
      <c r="P25" s="82">
        <f>IF(I25=5,G25,IF(I25=1,G25,0))</f>
        <v>0</v>
      </c>
      <c r="Q25" s="82">
        <f>IF(H25=2,G25,0)</f>
        <v>0</v>
      </c>
      <c r="R25" s="82">
        <f>IF(H25=3,G25,0)</f>
        <v>3151.145</v>
      </c>
      <c r="S25" s="83">
        <f>IF(H25=4,G25,0)</f>
        <v>0</v>
      </c>
    </row>
    <row r="26" spans="1:19" ht="15" customHeight="1">
      <c r="A26" s="80">
        <f>Competitors!C51</f>
        <v>121</v>
      </c>
      <c r="B26" s="81" t="str">
        <f>Competitors!D51</f>
        <v>Ricky Freitas</v>
      </c>
      <c r="C26" s="81" t="str">
        <f>Competitors!E51</f>
        <v>Intermediate Jr</v>
      </c>
      <c r="D26" s="81" t="str">
        <f>Competitors!F51</f>
        <v>Sharpshooter</v>
      </c>
      <c r="E26" s="82">
        <f>'Day 1 Results'!AA28</f>
        <v>1563.0729999999999</v>
      </c>
      <c r="F26" s="82">
        <f>'Day 2 Results'!AA27</f>
        <v>1570.081</v>
      </c>
      <c r="G26" s="82">
        <f>E26+F26</f>
        <v>3133.1539999999995</v>
      </c>
      <c r="H26" s="81">
        <f>Competitors!Q51</f>
        <v>3</v>
      </c>
      <c r="I26" s="81">
        <f>Competitors!R51</f>
        <v>3</v>
      </c>
      <c r="J26" s="81">
        <f>Competitors!S51</f>
        <v>1</v>
      </c>
      <c r="K26" s="82">
        <f>IF(J26=2,G26,0)</f>
        <v>0</v>
      </c>
      <c r="L26" s="82">
        <f>IF(H26=1,G26,0)</f>
        <v>0</v>
      </c>
      <c r="M26" s="82">
        <f>IF(I26=2,G26,0)</f>
        <v>0</v>
      </c>
      <c r="N26" s="82">
        <f>IF(I26=3,G26,0)</f>
        <v>3133.1539999999995</v>
      </c>
      <c r="O26" s="82">
        <f>IF(I26=4,G26,0)</f>
        <v>0</v>
      </c>
      <c r="P26" s="82">
        <f>IF(I26=5,G26,IF(I26=1,G26,0))</f>
        <v>0</v>
      </c>
      <c r="Q26" s="82">
        <f>IF(H26=2,G26,0)</f>
        <v>0</v>
      </c>
      <c r="R26" s="82">
        <f>IF(H26=3,G26,0)</f>
        <v>3133.1539999999995</v>
      </c>
      <c r="S26" s="83">
        <f>IF(H26=4,G26,0)</f>
        <v>0</v>
      </c>
    </row>
    <row r="27" spans="1:19" ht="15" customHeight="1">
      <c r="A27" s="80">
        <f>Competitors!C55</f>
        <v>125</v>
      </c>
      <c r="B27" s="81" t="str">
        <f>Competitors!D55</f>
        <v>Aaron Roux</v>
      </c>
      <c r="C27" s="81" t="str">
        <f>Competitors!E55</f>
        <v>Intermediate Jr</v>
      </c>
      <c r="D27" s="81" t="str">
        <f>Competitors!F55</f>
        <v>Sharpshooter</v>
      </c>
      <c r="E27" s="82">
        <f>'Day 1 Results'!AA32</f>
        <v>1544.053</v>
      </c>
      <c r="F27" s="82">
        <f>'Day 2 Results'!AA31</f>
        <v>1578.0639999999999</v>
      </c>
      <c r="G27" s="82">
        <f>E27+F27</f>
        <v>3122.117</v>
      </c>
      <c r="H27" s="81">
        <f>Competitors!Q55</f>
        <v>3</v>
      </c>
      <c r="I27" s="81">
        <f>Competitors!R55</f>
        <v>3</v>
      </c>
      <c r="J27" s="81">
        <f>Competitors!S55</f>
        <v>1</v>
      </c>
      <c r="K27" s="82">
        <f>IF(J27=2,G27,0)</f>
        <v>0</v>
      </c>
      <c r="L27" s="82">
        <f>IF(H27=1,G27,0)</f>
        <v>0</v>
      </c>
      <c r="M27" s="82">
        <f>IF(I27=2,G27,0)</f>
        <v>0</v>
      </c>
      <c r="N27" s="82">
        <f>IF(I27=3,G27,0)</f>
        <v>3122.117</v>
      </c>
      <c r="O27" s="82">
        <f>IF(I27=4,G27,0)</f>
        <v>0</v>
      </c>
      <c r="P27" s="82">
        <f>IF(I27=5,G27,IF(I27=1,G27,0))</f>
        <v>0</v>
      </c>
      <c r="Q27" s="82">
        <f>IF(H27=2,G27,0)</f>
        <v>0</v>
      </c>
      <c r="R27" s="82">
        <f>IF(H27=3,G27,0)</f>
        <v>3122.117</v>
      </c>
      <c r="S27" s="83">
        <f>IF(H27=4,G27,0)</f>
        <v>0</v>
      </c>
    </row>
    <row r="28" spans="1:19" ht="15" customHeight="1">
      <c r="A28" s="152">
        <f>Competitors!C56</f>
        <v>126</v>
      </c>
      <c r="B28" s="153" t="str">
        <f>Competitors!D56</f>
        <v>Alex Young</v>
      </c>
      <c r="C28" s="153" t="str">
        <f>Competitors!E56</f>
        <v>Intermediate Jr</v>
      </c>
      <c r="D28" s="153" t="str">
        <f>Competitors!F56</f>
        <v>Sharpshooter</v>
      </c>
      <c r="E28" s="154">
        <f>'Day 1 Results'!AA33</f>
        <v>1567.056</v>
      </c>
      <c r="F28" s="154">
        <f>'Day 2 Results'!AA32</f>
        <v>1578.0700000000002</v>
      </c>
      <c r="G28" s="154">
        <f>E28+F28</f>
        <v>3145.126</v>
      </c>
      <c r="H28" s="153">
        <f>Competitors!Q56</f>
        <v>3</v>
      </c>
      <c r="I28" s="153">
        <f>Competitors!R56</f>
        <v>3</v>
      </c>
      <c r="J28" s="153">
        <f>Competitors!S56</f>
        <v>1</v>
      </c>
      <c r="K28" s="154">
        <f>IF(J28=2,G28,0)</f>
        <v>0</v>
      </c>
      <c r="L28" s="154">
        <f>IF(H28=1,G28,0)</f>
        <v>0</v>
      </c>
      <c r="M28" s="154">
        <f>IF(I28=2,G28,0)</f>
        <v>0</v>
      </c>
      <c r="N28" s="154">
        <f>IF(I28=3,G28,0)</f>
        <v>3145.126</v>
      </c>
      <c r="O28" s="154">
        <f>IF(I28=4,G28,0)</f>
        <v>0</v>
      </c>
      <c r="P28" s="154">
        <f>IF(I28=5,G28,IF(I28=1,G28,0))</f>
        <v>0</v>
      </c>
      <c r="Q28" s="154">
        <f>IF(H28=2,G28,0)</f>
        <v>0</v>
      </c>
      <c r="R28" s="154">
        <f>IF(H28=3,G28,0)</f>
        <v>3145.126</v>
      </c>
      <c r="S28" s="155">
        <f>IF(H28=4,G28,0)</f>
        <v>0</v>
      </c>
    </row>
    <row r="29" spans="1:19" ht="15" customHeight="1">
      <c r="A29" s="80">
        <f>Competitors!C59</f>
        <v>129</v>
      </c>
      <c r="B29" s="81" t="str">
        <f>Competitors!D59</f>
        <v>David Hennessey</v>
      </c>
      <c r="C29" s="81" t="str">
        <f>Competitors!E59</f>
        <v>Intermediate Jr</v>
      </c>
      <c r="D29" s="81" t="str">
        <f>Competitors!F59</f>
        <v>Sharpshooter</v>
      </c>
      <c r="E29" s="82">
        <f>'Day 1 Results'!AA36</f>
        <v>1559.059</v>
      </c>
      <c r="F29" s="82">
        <f>'Day 2 Results'!AA35</f>
        <v>1584.117</v>
      </c>
      <c r="G29" s="82">
        <f>E29+F29</f>
        <v>3143.176</v>
      </c>
      <c r="H29" s="81">
        <f>Competitors!Q59</f>
        <v>3</v>
      </c>
      <c r="I29" s="81">
        <f>Competitors!R59</f>
        <v>3</v>
      </c>
      <c r="J29" s="81">
        <f>Competitors!S59</f>
        <v>1</v>
      </c>
      <c r="K29" s="82">
        <f>IF(J29=2,G29,0)</f>
        <v>0</v>
      </c>
      <c r="L29" s="82">
        <f>IF(H29=1,G29,0)</f>
        <v>0</v>
      </c>
      <c r="M29" s="82">
        <f>IF(I29=2,G29,0)</f>
        <v>0</v>
      </c>
      <c r="N29" s="82">
        <f>IF(I29=3,G29,0)</f>
        <v>3143.176</v>
      </c>
      <c r="O29" s="82">
        <f>IF(I29=4,G29,0)</f>
        <v>0</v>
      </c>
      <c r="P29" s="82">
        <f>IF(I29=5,G29,IF(I29=1,G29,0))</f>
        <v>0</v>
      </c>
      <c r="Q29" s="82">
        <f>IF(H29=2,G29,0)</f>
        <v>0</v>
      </c>
      <c r="R29" s="82">
        <f>IF(H29=3,G29,0)</f>
        <v>3143.176</v>
      </c>
      <c r="S29" s="83">
        <f>IF(H29=4,G29,0)</f>
        <v>0</v>
      </c>
    </row>
    <row r="30" spans="1:19" ht="15" customHeight="1">
      <c r="A30" s="80">
        <f>Competitors!C61</f>
        <v>131</v>
      </c>
      <c r="B30" s="81" t="str">
        <f>Competitors!D61</f>
        <v>Stephen Roby</v>
      </c>
      <c r="C30" s="81" t="str">
        <f>Competitors!E61</f>
        <v>Open</v>
      </c>
      <c r="D30" s="81" t="str">
        <f>Competitors!F61</f>
        <v>Sharpshooter</v>
      </c>
      <c r="E30" s="82">
        <f>'Day 1 Results'!AA38</f>
        <v>1563.0629999999996</v>
      </c>
      <c r="F30" s="82">
        <f>'Day 2 Results'!AA37</f>
        <v>1589.0910000000001</v>
      </c>
      <c r="G30" s="82">
        <f>E30+F30</f>
        <v>3152.1539999999995</v>
      </c>
      <c r="H30" s="81">
        <f>Competitors!Q61</f>
        <v>5</v>
      </c>
      <c r="I30" s="81">
        <f>Competitors!R61</f>
        <v>3</v>
      </c>
      <c r="J30" s="81">
        <f>Competitors!S61</f>
        <v>1</v>
      </c>
      <c r="K30" s="82">
        <f>IF(J30=2,G30,0)</f>
        <v>0</v>
      </c>
      <c r="L30" s="82">
        <f>IF(H30=1,G30,0)</f>
        <v>0</v>
      </c>
      <c r="M30" s="82">
        <f>IF(I30=2,G30,0)</f>
        <v>0</v>
      </c>
      <c r="N30" s="82">
        <f>IF(I30=3,G30,0)</f>
        <v>3152.1539999999995</v>
      </c>
      <c r="O30" s="82">
        <f>IF(I30=4,G30,0)</f>
        <v>0</v>
      </c>
      <c r="P30" s="82">
        <f>IF(I30=5,G30,IF(I30=1,G30,0))</f>
        <v>0</v>
      </c>
      <c r="Q30" s="82">
        <f>IF(H30=2,G30,0)</f>
        <v>0</v>
      </c>
      <c r="R30" s="82">
        <f>IF(H30=3,G30,0)</f>
        <v>0</v>
      </c>
      <c r="S30" s="83">
        <f>IF(H30=4,G30,0)</f>
        <v>0</v>
      </c>
    </row>
    <row r="31" spans="1:19" ht="15" customHeight="1">
      <c r="A31" s="80">
        <f>Competitors!C67</f>
        <v>137</v>
      </c>
      <c r="B31" s="81" t="str">
        <f>Competitors!D67</f>
        <v>Dillon Novak</v>
      </c>
      <c r="C31" s="81" t="str">
        <f>Competitors!E67</f>
        <v>Intermediate Jr</v>
      </c>
      <c r="D31" s="81" t="str">
        <f>Competitors!F67</f>
        <v>Sharpshooter</v>
      </c>
      <c r="E31" s="82">
        <f>'Day 1 Results'!AA44</f>
        <v>1575.083</v>
      </c>
      <c r="F31" s="82">
        <f>'Day 2 Results'!AA43</f>
        <v>1579.0810000000001</v>
      </c>
      <c r="G31" s="82">
        <f>E31+F31</f>
        <v>3154.164</v>
      </c>
      <c r="H31" s="81">
        <f>Competitors!Q67</f>
        <v>3</v>
      </c>
      <c r="I31" s="81">
        <f>Competitors!R67</f>
        <v>3</v>
      </c>
      <c r="J31" s="81">
        <f>Competitors!S67</f>
        <v>1</v>
      </c>
      <c r="K31" s="82">
        <f>IF(J31=2,G31,0)</f>
        <v>0</v>
      </c>
      <c r="L31" s="82">
        <f>IF(H31=1,G31,0)</f>
        <v>0</v>
      </c>
      <c r="M31" s="82">
        <f>IF(I31=2,G31,0)</f>
        <v>0</v>
      </c>
      <c r="N31" s="82">
        <f>IF(I31=3,G31,0)</f>
        <v>3154.164</v>
      </c>
      <c r="O31" s="82">
        <f>IF(I31=4,G31,0)</f>
        <v>0</v>
      </c>
      <c r="P31" s="82">
        <f>IF(I31=5,G31,IF(I31=1,G31,0))</f>
        <v>0</v>
      </c>
      <c r="Q31" s="82">
        <f>IF(H31=2,G31,0)</f>
        <v>0</v>
      </c>
      <c r="R31" s="82">
        <f>IF(H31=3,G31,0)</f>
        <v>3154.164</v>
      </c>
      <c r="S31" s="83">
        <f>IF(H31=4,G31,0)</f>
        <v>0</v>
      </c>
    </row>
    <row r="32" spans="1:19" ht="15" customHeight="1">
      <c r="A32" s="152">
        <f>Competitors!C68</f>
        <v>138</v>
      </c>
      <c r="B32" s="153" t="str">
        <f>Competitors!D68</f>
        <v>John S Cialek</v>
      </c>
      <c r="C32" s="153" t="str">
        <f>Competitors!E68</f>
        <v>Intermediate Jr</v>
      </c>
      <c r="D32" s="153" t="str">
        <f>Competitors!F68</f>
        <v>Sharpshooter</v>
      </c>
      <c r="E32" s="154">
        <f>'Day 1 Results'!AA45</f>
        <v>1560.0569999999998</v>
      </c>
      <c r="F32" s="154">
        <f>'Day 2 Results'!AA44</f>
        <v>0</v>
      </c>
      <c r="G32" s="154">
        <f>E32+F32</f>
        <v>1560.0569999999998</v>
      </c>
      <c r="H32" s="153">
        <f>Competitors!Q68</f>
        <v>3</v>
      </c>
      <c r="I32" s="153">
        <f>Competitors!R68</f>
        <v>3</v>
      </c>
      <c r="J32" s="153">
        <f>Competitors!S68</f>
        <v>1</v>
      </c>
      <c r="K32" s="154">
        <f>IF(J32=2,G32,0)</f>
        <v>0</v>
      </c>
      <c r="L32" s="154">
        <f>IF(H32=1,G32,0)</f>
        <v>0</v>
      </c>
      <c r="M32" s="154">
        <f>IF(I32=2,G32,0)</f>
        <v>0</v>
      </c>
      <c r="N32" s="154">
        <f>IF(I32=3,G32,0)</f>
        <v>1560.0569999999998</v>
      </c>
      <c r="O32" s="154">
        <f>IF(I32=4,G32,0)</f>
        <v>0</v>
      </c>
      <c r="P32" s="154">
        <f>IF(I32=5,G32,IF(I32=1,G32,0))</f>
        <v>0</v>
      </c>
      <c r="Q32" s="154">
        <f>IF(H32=2,G32,0)</f>
        <v>0</v>
      </c>
      <c r="R32" s="154">
        <f>IF(H32=3,G32,0)</f>
        <v>1560.0569999999998</v>
      </c>
      <c r="S32" s="155">
        <f>IF(H32=4,G32,0)</f>
        <v>0</v>
      </c>
    </row>
    <row r="33" spans="1:19" ht="15" customHeight="1">
      <c r="A33" s="80">
        <f>Competitors!C69</f>
        <v>139</v>
      </c>
      <c r="B33" s="81" t="str">
        <f>Competitors!D69</f>
        <v>Bennett Milliner</v>
      </c>
      <c r="C33" s="81" t="str">
        <f>Competitors!E69</f>
        <v>Open</v>
      </c>
      <c r="D33" s="81" t="str">
        <f>Competitors!F69</f>
        <v>Sharpshooter</v>
      </c>
      <c r="E33" s="82">
        <f>'Day 1 Results'!AA46</f>
        <v>1519.033</v>
      </c>
      <c r="F33" s="82">
        <f>'Day 2 Results'!AA45</f>
        <v>1584.092</v>
      </c>
      <c r="G33" s="82">
        <f>E33+F33</f>
        <v>3103.125</v>
      </c>
      <c r="H33" s="81">
        <f>Competitors!Q69</f>
        <v>5</v>
      </c>
      <c r="I33" s="81">
        <f>Competitors!R69</f>
        <v>3</v>
      </c>
      <c r="J33" s="81">
        <f>Competitors!S69</f>
        <v>1</v>
      </c>
      <c r="K33" s="82">
        <f>IF(J33=2,G33,0)</f>
        <v>0</v>
      </c>
      <c r="L33" s="82">
        <f>IF(H33=1,G33,0)</f>
        <v>0</v>
      </c>
      <c r="M33" s="82">
        <f>IF(I33=2,G33,0)</f>
        <v>0</v>
      </c>
      <c r="N33" s="82">
        <f>IF(I33=3,G33,0)</f>
        <v>3103.125</v>
      </c>
      <c r="O33" s="82">
        <f>IF(I33=4,G33,0)</f>
        <v>0</v>
      </c>
      <c r="P33" s="82">
        <f>IF(I33=5,G33,IF(I33=1,G33,0))</f>
        <v>0</v>
      </c>
      <c r="Q33" s="82">
        <f>IF(H33=2,G33,0)</f>
        <v>0</v>
      </c>
      <c r="R33" s="82">
        <f>IF(H33=3,G33,0)</f>
        <v>0</v>
      </c>
      <c r="S33" s="83">
        <f>IF(H33=4,G33,0)</f>
        <v>0</v>
      </c>
    </row>
    <row r="34" spans="1:19" ht="15" customHeight="1">
      <c r="A34" s="152">
        <f>Competitors!C31</f>
        <v>101</v>
      </c>
      <c r="B34" s="153" t="str">
        <f>Competitors!D31</f>
        <v>Anthony Squeglia</v>
      </c>
      <c r="C34" s="153" t="str">
        <f>Competitors!E31</f>
        <v>Intermediate Jr</v>
      </c>
      <c r="D34" s="153" t="str">
        <f>Competitors!F31</f>
        <v>Marksman</v>
      </c>
      <c r="E34" s="154">
        <f>'Day 1 Results'!AA8</f>
        <v>1555.059</v>
      </c>
      <c r="F34" s="154">
        <f>'Day 2 Results'!AA7</f>
        <v>1567.07</v>
      </c>
      <c r="G34" s="154">
        <f>E34+F34</f>
        <v>3122.129</v>
      </c>
      <c r="H34" s="153">
        <f>Competitors!Q31</f>
        <v>3</v>
      </c>
      <c r="I34" s="153">
        <f>Competitors!R31</f>
        <v>2</v>
      </c>
      <c r="J34" s="153">
        <f>Competitors!S31</f>
        <v>1</v>
      </c>
      <c r="K34" s="154">
        <f>IF(J34=2,G34,0)</f>
        <v>0</v>
      </c>
      <c r="L34" s="154">
        <f>IF(H34=1,G34,0)</f>
        <v>0</v>
      </c>
      <c r="M34" s="154">
        <f>IF(I34=2,G34,0)</f>
        <v>3122.129</v>
      </c>
      <c r="N34" s="154">
        <f>IF(I34=3,G34,0)</f>
        <v>0</v>
      </c>
      <c r="O34" s="154">
        <f>IF(I34=4,G34,0)</f>
        <v>0</v>
      </c>
      <c r="P34" s="154">
        <f>IF(I34=5,G34,IF(I34=1,G34,0))</f>
        <v>0</v>
      </c>
      <c r="Q34" s="154">
        <f>IF(H34=2,G34,0)</f>
        <v>0</v>
      </c>
      <c r="R34" s="154">
        <f>IF(H34=3,G34,0)</f>
        <v>3122.129</v>
      </c>
      <c r="S34" s="155">
        <f>IF(H34=4,G34,0)</f>
        <v>0</v>
      </c>
    </row>
    <row r="35" spans="1:19" ht="15" customHeight="1">
      <c r="A35" s="152">
        <f>Competitors!C35</f>
        <v>105</v>
      </c>
      <c r="B35" s="153" t="str">
        <f>Competitors!D35</f>
        <v>James G Morin</v>
      </c>
      <c r="C35" s="153" t="str">
        <f>Competitors!E35</f>
        <v>Open</v>
      </c>
      <c r="D35" s="153" t="str">
        <f>Competitors!F35</f>
        <v>Marksman</v>
      </c>
      <c r="E35" s="154">
        <f>'Day 1 Results'!AA12</f>
        <v>1504.028</v>
      </c>
      <c r="F35" s="154">
        <f>'Day 2 Results'!AA11</f>
        <v>1555.062</v>
      </c>
      <c r="G35" s="154">
        <f>E35+F35</f>
        <v>3059.09</v>
      </c>
      <c r="H35" s="153">
        <f>Competitors!Q35</f>
        <v>5</v>
      </c>
      <c r="I35" s="153">
        <f>Competitors!R35</f>
        <v>2</v>
      </c>
      <c r="J35" s="153">
        <f>Competitors!S35</f>
        <v>1</v>
      </c>
      <c r="K35" s="154">
        <f>IF(J35=2,G35,0)</f>
        <v>0</v>
      </c>
      <c r="L35" s="154">
        <f>IF(H35=1,G35,0)</f>
        <v>0</v>
      </c>
      <c r="M35" s="154">
        <f>IF(I35=2,G35,0)</f>
        <v>3059.09</v>
      </c>
      <c r="N35" s="154">
        <f>IF(I35=3,G35,0)</f>
        <v>0</v>
      </c>
      <c r="O35" s="154">
        <f>IF(I35=4,G35,0)</f>
        <v>0</v>
      </c>
      <c r="P35" s="154">
        <f>IF(I35=5,G35,IF(I35=1,G35,0))</f>
        <v>0</v>
      </c>
      <c r="Q35" s="154">
        <f>IF(H35=2,G35,0)</f>
        <v>0</v>
      </c>
      <c r="R35" s="154">
        <f>IF(H35=3,G35,0)</f>
        <v>0</v>
      </c>
      <c r="S35" s="155">
        <f>IF(H35=4,G35,0)</f>
        <v>0</v>
      </c>
    </row>
    <row r="36" spans="1:19" ht="15" customHeight="1">
      <c r="A36" s="80">
        <f>Competitors!C36</f>
        <v>106</v>
      </c>
      <c r="B36" s="81" t="str">
        <f>Competitors!D36</f>
        <v>Jeffrey J Morin</v>
      </c>
      <c r="C36" s="81" t="str">
        <f>Competitors!E36</f>
        <v>Junior</v>
      </c>
      <c r="D36" s="81" t="str">
        <f>Competitors!F36</f>
        <v>Marksman</v>
      </c>
      <c r="E36" s="82">
        <f>'Day 1 Results'!AA13</f>
        <v>1564.0520000000001</v>
      </c>
      <c r="F36" s="82">
        <f>'Day 2 Results'!AA12</f>
        <v>1546.051</v>
      </c>
      <c r="G36" s="82">
        <f>E36+F36</f>
        <v>3110.103</v>
      </c>
      <c r="H36" s="81">
        <f>Competitors!Q36</f>
        <v>2</v>
      </c>
      <c r="I36" s="81">
        <f>Competitors!R36</f>
        <v>2</v>
      </c>
      <c r="J36" s="81">
        <f>Competitors!S36</f>
        <v>1</v>
      </c>
      <c r="K36" s="82">
        <f>IF(J36=2,G36,0)</f>
        <v>0</v>
      </c>
      <c r="L36" s="82">
        <f>IF(H36=1,G36,0)</f>
        <v>0</v>
      </c>
      <c r="M36" s="82">
        <f>IF(I36=2,G36,0)</f>
        <v>3110.103</v>
      </c>
      <c r="N36" s="82">
        <f>IF(I36=3,G36,0)</f>
        <v>0</v>
      </c>
      <c r="O36" s="82">
        <f>IF(I36=4,G36,0)</f>
        <v>0</v>
      </c>
      <c r="P36" s="82">
        <f>IF(I36=5,G36,IF(I36=1,G36,0))</f>
        <v>0</v>
      </c>
      <c r="Q36" s="82">
        <f>IF(H36=2,G36,0)</f>
        <v>3110.103</v>
      </c>
      <c r="R36" s="82">
        <f>IF(H36=3,G36,0)</f>
        <v>0</v>
      </c>
      <c r="S36" s="83">
        <f>IF(H36=4,G36,0)</f>
        <v>0</v>
      </c>
    </row>
    <row r="37" spans="1:19" ht="15" customHeight="1">
      <c r="A37" s="80">
        <f>Competitors!C39</f>
        <v>109</v>
      </c>
      <c r="B37" s="81" t="str">
        <f>Competitors!D39</f>
        <v>Erik Johnson</v>
      </c>
      <c r="C37" s="81" t="str">
        <f>Competitors!E39</f>
        <v>Sub Junior</v>
      </c>
      <c r="D37" s="81" t="str">
        <f>Competitors!F39</f>
        <v>Marksman</v>
      </c>
      <c r="E37" s="82">
        <f>'Day 1 Results'!AA16</f>
        <v>1535.0439999999999</v>
      </c>
      <c r="F37" s="82">
        <f>'Day 2 Results'!AA15</f>
        <v>0</v>
      </c>
      <c r="G37" s="82">
        <f>E37+F37</f>
        <v>1535.0439999999999</v>
      </c>
      <c r="H37" s="81">
        <f>Competitors!Q39</f>
        <v>4</v>
      </c>
      <c r="I37" s="81">
        <f>Competitors!R39</f>
        <v>2</v>
      </c>
      <c r="J37" s="81">
        <f>Competitors!S39</f>
        <v>1</v>
      </c>
      <c r="K37" s="82">
        <f>IF(J37=2,G37,0)</f>
        <v>0</v>
      </c>
      <c r="L37" s="82">
        <f>IF(H37=1,G37,0)</f>
        <v>0</v>
      </c>
      <c r="M37" s="82">
        <f>IF(I37=2,G37,0)</f>
        <v>1535.0439999999999</v>
      </c>
      <c r="N37" s="82">
        <f>IF(I37=3,G37,0)</f>
        <v>0</v>
      </c>
      <c r="O37" s="82">
        <f>IF(I37=4,G37,0)</f>
        <v>0</v>
      </c>
      <c r="P37" s="82">
        <f>IF(I37=5,G37,IF(I37=1,G37,0))</f>
        <v>0</v>
      </c>
      <c r="Q37" s="82">
        <f>IF(H37=2,G37,0)</f>
        <v>0</v>
      </c>
      <c r="R37" s="82">
        <f>IF(H37=3,G37,0)</f>
        <v>0</v>
      </c>
      <c r="S37" s="83">
        <f>IF(H37=4,G37,0)</f>
        <v>1535.0439999999999</v>
      </c>
    </row>
    <row r="38" spans="1:19" ht="15" customHeight="1">
      <c r="A38" s="152">
        <f>Competitors!C46</f>
        <v>116</v>
      </c>
      <c r="B38" s="153" t="str">
        <f>Competitors!D46</f>
        <v>Danielle Makucevich</v>
      </c>
      <c r="C38" s="153" t="str">
        <f>Competitors!E46</f>
        <v>Sub Junior</v>
      </c>
      <c r="D38" s="153" t="str">
        <f>Competitors!F46</f>
        <v>Marksman</v>
      </c>
      <c r="E38" s="154">
        <f>'Day 1 Results'!AA23</f>
        <v>1559.067</v>
      </c>
      <c r="F38" s="154">
        <f>'Day 2 Results'!AA22</f>
        <v>1558.065</v>
      </c>
      <c r="G38" s="154">
        <f>E38+F38</f>
        <v>3117.132</v>
      </c>
      <c r="H38" s="153">
        <f>Competitors!Q46</f>
        <v>4</v>
      </c>
      <c r="I38" s="153">
        <f>Competitors!R46</f>
        <v>2</v>
      </c>
      <c r="J38" s="153">
        <f>Competitors!S46</f>
        <v>2</v>
      </c>
      <c r="K38" s="154">
        <f>IF(J38=2,G38,0)</f>
        <v>3117.132</v>
      </c>
      <c r="L38" s="154">
        <f>IF(H38=1,G38,0)</f>
        <v>0</v>
      </c>
      <c r="M38" s="154">
        <f>IF(I38=2,G38,0)</f>
        <v>3117.132</v>
      </c>
      <c r="N38" s="154">
        <f>IF(I38=3,G38,0)</f>
        <v>0</v>
      </c>
      <c r="O38" s="154">
        <f>IF(I38=4,G38,0)</f>
        <v>0</v>
      </c>
      <c r="P38" s="154">
        <f>IF(I38=5,G38,IF(I38=1,G38,0))</f>
        <v>0</v>
      </c>
      <c r="Q38" s="154">
        <f>IF(H38=2,G38,0)</f>
        <v>0</v>
      </c>
      <c r="R38" s="154">
        <f>IF(H38=3,G38,0)</f>
        <v>0</v>
      </c>
      <c r="S38" s="155">
        <f>IF(H38=4,G38,0)</f>
        <v>3117.132</v>
      </c>
    </row>
    <row r="39" spans="1:19" ht="15" customHeight="1">
      <c r="A39" s="80">
        <f>Competitors!C49</f>
        <v>119</v>
      </c>
      <c r="B39" s="81" t="str">
        <f>Competitors!D49</f>
        <v>Jeffrey Caron</v>
      </c>
      <c r="C39" s="81" t="str">
        <f>Competitors!E49</f>
        <v>Sub Junior</v>
      </c>
      <c r="D39" s="81" t="str">
        <f>Competitors!F49</f>
        <v>Marksman</v>
      </c>
      <c r="E39" s="82">
        <f>'Day 1 Results'!AA26</f>
        <v>1538.0430000000001</v>
      </c>
      <c r="F39" s="82">
        <f>'Day 2 Results'!AA25</f>
        <v>0</v>
      </c>
      <c r="G39" s="82">
        <f>E39+F39</f>
        <v>1538.0430000000001</v>
      </c>
      <c r="H39" s="81">
        <f>Competitors!Q49</f>
        <v>4</v>
      </c>
      <c r="I39" s="81">
        <f>Competitors!R49</f>
        <v>2</v>
      </c>
      <c r="J39" s="81">
        <f>Competitors!S49</f>
        <v>1</v>
      </c>
      <c r="K39" s="82">
        <f>IF(J39=2,G39,0)</f>
        <v>0</v>
      </c>
      <c r="L39" s="82">
        <f>IF(H39=1,G39,0)</f>
        <v>0</v>
      </c>
      <c r="M39" s="82">
        <f>IF(I39=2,G39,0)</f>
        <v>1538.0430000000001</v>
      </c>
      <c r="N39" s="82">
        <f>IF(I39=3,G39,0)</f>
        <v>0</v>
      </c>
      <c r="O39" s="82">
        <f>IF(I39=4,G39,0)</f>
        <v>0</v>
      </c>
      <c r="P39" s="82">
        <f>IF(I39=5,G39,IF(I39=1,G39,0))</f>
        <v>0</v>
      </c>
      <c r="Q39" s="82">
        <f>IF(H39=2,G39,0)</f>
        <v>0</v>
      </c>
      <c r="R39" s="82">
        <f>IF(H39=3,G39,0)</f>
        <v>0</v>
      </c>
      <c r="S39" s="83">
        <f>IF(H39=4,G39,0)</f>
        <v>1538.0430000000001</v>
      </c>
    </row>
    <row r="40" spans="1:19" ht="15" customHeight="1">
      <c r="A40" s="152">
        <f>Competitors!C54</f>
        <v>124</v>
      </c>
      <c r="B40" s="153" t="str">
        <f>Competitors!D54</f>
        <v>Sarah MacLagan</v>
      </c>
      <c r="C40" s="153" t="str">
        <f>Competitors!E54</f>
        <v>Sub Junior</v>
      </c>
      <c r="D40" s="153" t="str">
        <f>Competitors!F54</f>
        <v>Marksman</v>
      </c>
      <c r="E40" s="154">
        <f>'Day 1 Results'!AA31</f>
        <v>1581.099</v>
      </c>
      <c r="F40" s="154">
        <f>'Day 2 Results'!AA30</f>
        <v>1585.097</v>
      </c>
      <c r="G40" s="154">
        <f>E40+F40</f>
        <v>3166.196</v>
      </c>
      <c r="H40" s="153">
        <f>Competitors!Q54</f>
        <v>4</v>
      </c>
      <c r="I40" s="153">
        <f>Competitors!R54</f>
        <v>2</v>
      </c>
      <c r="J40" s="153">
        <f>Competitors!S54</f>
        <v>2</v>
      </c>
      <c r="K40" s="154">
        <f>IF(J40=2,G40,0)</f>
        <v>3166.196</v>
      </c>
      <c r="L40" s="154">
        <f>IF(H40=1,G40,0)</f>
        <v>0</v>
      </c>
      <c r="M40" s="154">
        <f>IF(I40=2,G40,0)</f>
        <v>3166.196</v>
      </c>
      <c r="N40" s="154">
        <f>IF(I40=3,G40,0)</f>
        <v>0</v>
      </c>
      <c r="O40" s="154">
        <f>IF(I40=4,G40,0)</f>
        <v>0</v>
      </c>
      <c r="P40" s="154">
        <f>IF(I40=5,G40,IF(I40=1,G40,0))</f>
        <v>0</v>
      </c>
      <c r="Q40" s="154">
        <f>IF(H40=2,G40,0)</f>
        <v>0</v>
      </c>
      <c r="R40" s="154">
        <f>IF(H40=3,G40,0)</f>
        <v>0</v>
      </c>
      <c r="S40" s="155">
        <f>IF(H40=4,G40,0)</f>
        <v>3166.196</v>
      </c>
    </row>
    <row r="41" spans="1:19" ht="15" customHeight="1">
      <c r="A41" s="152">
        <f>Competitors!C60</f>
        <v>130</v>
      </c>
      <c r="B41" s="153" t="str">
        <f>Competitors!D60</f>
        <v>Ed Hennessey</v>
      </c>
      <c r="C41" s="153" t="str">
        <f>Competitors!E60</f>
        <v>Open</v>
      </c>
      <c r="D41" s="153" t="str">
        <f>Competitors!F60</f>
        <v>Marksman</v>
      </c>
      <c r="E41" s="154">
        <f>'Day 1 Results'!AA37</f>
        <v>1433.018</v>
      </c>
      <c r="F41" s="154">
        <f>'Day 2 Results'!AA36</f>
        <v>1486.0259999999998</v>
      </c>
      <c r="G41" s="154">
        <f>E41+F41</f>
        <v>2919.044</v>
      </c>
      <c r="H41" s="153">
        <f>Competitors!Q60</f>
        <v>5</v>
      </c>
      <c r="I41" s="153">
        <f>Competitors!R60</f>
        <v>2</v>
      </c>
      <c r="J41" s="153">
        <f>Competitors!S60</f>
        <v>1</v>
      </c>
      <c r="K41" s="154">
        <f>IF(J41=2,G41,0)</f>
        <v>0</v>
      </c>
      <c r="L41" s="154">
        <f>IF(H41=1,G41,0)</f>
        <v>0</v>
      </c>
      <c r="M41" s="154">
        <f>IF(I41=2,G41,0)</f>
        <v>2919.044</v>
      </c>
      <c r="N41" s="154">
        <f>IF(I41=3,G41,0)</f>
        <v>0</v>
      </c>
      <c r="O41" s="154">
        <f>IF(I41=4,G41,0)</f>
        <v>0</v>
      </c>
      <c r="P41" s="154">
        <f>IF(I41=5,G41,IF(I41=1,G41,0))</f>
        <v>0</v>
      </c>
      <c r="Q41" s="154">
        <f>IF(H41=2,G41,0)</f>
        <v>0</v>
      </c>
      <c r="R41" s="154">
        <f>IF(H41=3,G41,0)</f>
        <v>0</v>
      </c>
      <c r="S41" s="155">
        <f>IF(H41=4,G41,0)</f>
        <v>0</v>
      </c>
    </row>
    <row r="42" spans="1:19" ht="15" customHeight="1">
      <c r="A42" s="152">
        <f>Competitors!C62</f>
        <v>132</v>
      </c>
      <c r="B42" s="153" t="str">
        <f>Competitors!D62</f>
        <v>Thomas Kraft</v>
      </c>
      <c r="C42" s="153" t="str">
        <f>Competitors!E62</f>
        <v>Open</v>
      </c>
      <c r="D42" s="153" t="str">
        <f>Competitors!F62</f>
        <v>Marksman</v>
      </c>
      <c r="E42" s="154">
        <f>'Day 1 Results'!AA39</f>
        <v>1158.05</v>
      </c>
      <c r="F42" s="154">
        <f>'Day 2 Results'!AA38</f>
        <v>1596.103</v>
      </c>
      <c r="G42" s="154">
        <f>E42+F42</f>
        <v>2754.1530000000002</v>
      </c>
      <c r="H42" s="153">
        <f>Competitors!Q62</f>
        <v>5</v>
      </c>
      <c r="I42" s="153">
        <f>Competitors!R62</f>
        <v>2</v>
      </c>
      <c r="J42" s="153">
        <f>Competitors!S62</f>
        <v>1</v>
      </c>
      <c r="K42" s="154">
        <f>IF(J42=2,G42,0)</f>
        <v>0</v>
      </c>
      <c r="L42" s="154">
        <f>IF(H42=1,G42,0)</f>
        <v>0</v>
      </c>
      <c r="M42" s="154">
        <f>IF(I42=2,G42,0)</f>
        <v>2754.1530000000002</v>
      </c>
      <c r="N42" s="154">
        <f>IF(I42=3,G42,0)</f>
        <v>0</v>
      </c>
      <c r="O42" s="154">
        <f>IF(I42=4,G42,0)</f>
        <v>0</v>
      </c>
      <c r="P42" s="154">
        <f>IF(I42=5,G42,IF(I42=1,G42,0))</f>
        <v>0</v>
      </c>
      <c r="Q42" s="154">
        <f>IF(H42=2,G42,0)</f>
        <v>0</v>
      </c>
      <c r="R42" s="154">
        <f>IF(H42=3,G42,0)</f>
        <v>0</v>
      </c>
      <c r="S42" s="155">
        <f>IF(H42=4,G42,0)</f>
        <v>0</v>
      </c>
    </row>
    <row r="43" spans="1:19" ht="15" customHeight="1">
      <c r="A43" s="80">
        <f>Competitors!C63</f>
        <v>133</v>
      </c>
      <c r="B43" s="81" t="str">
        <f>Competitors!D63</f>
        <v>Tim Kraft</v>
      </c>
      <c r="C43" s="81" t="str">
        <f>Competitors!E63</f>
        <v>Sub Junior</v>
      </c>
      <c r="D43" s="81" t="str">
        <f>Competitors!F63</f>
        <v>Marksman</v>
      </c>
      <c r="E43" s="82">
        <f>'Day 1 Results'!AA40</f>
        <v>1534.049</v>
      </c>
      <c r="F43" s="82">
        <f>'Day 2 Results'!AA39</f>
        <v>1567.0710000000001</v>
      </c>
      <c r="G43" s="82">
        <f>E43+F43</f>
        <v>3101.12</v>
      </c>
      <c r="H43" s="81">
        <f>Competitors!Q63</f>
        <v>4</v>
      </c>
      <c r="I43" s="81">
        <f>Competitors!R63</f>
        <v>2</v>
      </c>
      <c r="J43" s="81">
        <f>Competitors!S63</f>
        <v>1</v>
      </c>
      <c r="K43" s="82">
        <f>IF(J43=2,G43,0)</f>
        <v>0</v>
      </c>
      <c r="L43" s="82">
        <f>IF(H43=1,G43,0)</f>
        <v>0</v>
      </c>
      <c r="M43" s="82">
        <f>IF(I43=2,G43,0)</f>
        <v>3101.12</v>
      </c>
      <c r="N43" s="82">
        <f>IF(I43=3,G43,0)</f>
        <v>0</v>
      </c>
      <c r="O43" s="82">
        <f>IF(I43=4,G43,0)</f>
        <v>0</v>
      </c>
      <c r="P43" s="82">
        <f>IF(I43=5,G43,IF(I43=1,G43,0))</f>
        <v>0</v>
      </c>
      <c r="Q43" s="82">
        <f>IF(H43=2,G43,0)</f>
        <v>0</v>
      </c>
      <c r="R43" s="82">
        <f>IF(H43=3,G43,0)</f>
        <v>0</v>
      </c>
      <c r="S43" s="83">
        <f>IF(H43=4,G43,0)</f>
        <v>3101.12</v>
      </c>
    </row>
    <row r="44" spans="1:19" ht="15" customHeight="1">
      <c r="A44" s="80">
        <f>Competitors!C65</f>
        <v>135</v>
      </c>
      <c r="B44" s="81" t="str">
        <f>Competitors!D65</f>
        <v>Henry Hines</v>
      </c>
      <c r="C44" s="81" t="str">
        <f>Competitors!E65</f>
        <v>Intermediate Jr</v>
      </c>
      <c r="D44" s="81" t="str">
        <f>Competitors!F65</f>
        <v>Marksman</v>
      </c>
      <c r="E44" s="82">
        <f>'Day 1 Results'!AA42</f>
        <v>1519.0479999999998</v>
      </c>
      <c r="F44" s="82">
        <f>'Day 2 Results'!AA41</f>
        <v>0</v>
      </c>
      <c r="G44" s="82">
        <f>E44+F44</f>
        <v>1519.0479999999998</v>
      </c>
      <c r="H44" s="81">
        <f>Competitors!Q65</f>
        <v>3</v>
      </c>
      <c r="I44" s="81">
        <f>Competitors!R65</f>
        <v>2</v>
      </c>
      <c r="J44" s="81">
        <f>Competitors!S65</f>
        <v>1</v>
      </c>
      <c r="K44" s="82">
        <f>IF(J44=2,G44,0)</f>
        <v>0</v>
      </c>
      <c r="L44" s="82">
        <f>IF(H44=1,G44,0)</f>
        <v>0</v>
      </c>
      <c r="M44" s="82">
        <f>IF(I44=2,G44,0)</f>
        <v>1519.0479999999998</v>
      </c>
      <c r="N44" s="82">
        <f>IF(I44=3,G44,0)</f>
        <v>0</v>
      </c>
      <c r="O44" s="82">
        <f>IF(I44=4,G44,0)</f>
        <v>0</v>
      </c>
      <c r="P44" s="82">
        <f>IF(I44=5,G44,IF(I44=1,G44,0))</f>
        <v>0</v>
      </c>
      <c r="Q44" s="82">
        <f>IF(H44=2,G44,0)</f>
        <v>0</v>
      </c>
      <c r="R44" s="82">
        <f>IF(H44=3,G44,0)</f>
        <v>1519.0479999999998</v>
      </c>
      <c r="S44" s="83">
        <f>IF(H44=4,G44,0)</f>
        <v>0</v>
      </c>
    </row>
    <row r="45" spans="1:19" ht="15" customHeight="1">
      <c r="A45" s="152">
        <f>Competitors!C66</f>
        <v>136</v>
      </c>
      <c r="B45" s="153" t="str">
        <f>Competitors!D66</f>
        <v>Kyle Lawson</v>
      </c>
      <c r="C45" s="153" t="str">
        <f>Competitors!E66</f>
        <v>Junior</v>
      </c>
      <c r="D45" s="153" t="str">
        <f>Competitors!F66</f>
        <v>Unclassified</v>
      </c>
      <c r="E45" s="154">
        <f>'Day 1 Results'!AA43</f>
        <v>1573.085</v>
      </c>
      <c r="F45" s="154">
        <f>'Day 2 Results'!AA42</f>
        <v>1581.0729999999999</v>
      </c>
      <c r="G45" s="154">
        <f>E45+F45</f>
        <v>3154.158</v>
      </c>
      <c r="H45" s="153">
        <f>Competitors!Q66</f>
        <v>2</v>
      </c>
      <c r="I45" s="153">
        <f>Competitors!R66</f>
        <v>1</v>
      </c>
      <c r="J45" s="153">
        <f>Competitors!S66</f>
        <v>1</v>
      </c>
      <c r="K45" s="154">
        <f>IF(J45=2,G45,0)</f>
        <v>0</v>
      </c>
      <c r="L45" s="154">
        <f>IF(H45=1,G45,0)</f>
        <v>0</v>
      </c>
      <c r="M45" s="154">
        <f>IF(I45=2,G45,0)</f>
        <v>0</v>
      </c>
      <c r="N45" s="154">
        <f>IF(I45=3,G45,0)</f>
        <v>0</v>
      </c>
      <c r="O45" s="154">
        <f>IF(I45=4,G45,0)</f>
        <v>0</v>
      </c>
      <c r="P45" s="154">
        <f>IF(I45=5,G45,IF(I45=1,G45,0))</f>
        <v>3154.158</v>
      </c>
      <c r="Q45" s="154">
        <f>IF(H45=2,G45,0)</f>
        <v>3154.158</v>
      </c>
      <c r="R45" s="154">
        <f>IF(H45=3,G45,0)</f>
        <v>0</v>
      </c>
      <c r="S45" s="155">
        <f>IF(H45=4,G45,0)</f>
        <v>0</v>
      </c>
    </row>
    <row r="46" spans="1:19" ht="15" customHeight="1">
      <c r="A46" s="80">
        <f>Competitors!C47</f>
        <v>117</v>
      </c>
      <c r="B46" s="81" t="str">
        <f>Competitors!D47</f>
        <v>Rich Girvin</v>
      </c>
      <c r="C46" s="81" t="str">
        <f>Competitors!E47</f>
        <v>Open</v>
      </c>
      <c r="D46" s="81" t="str">
        <f>Competitors!F47</f>
        <v>Unclassified</v>
      </c>
      <c r="E46" s="82">
        <f>'Day 1 Results'!AA24</f>
        <v>0</v>
      </c>
      <c r="F46" s="82">
        <f>'Day 2 Results'!AA23</f>
        <v>1591.1</v>
      </c>
      <c r="G46" s="82">
        <f>E46+F46</f>
        <v>1591.1</v>
      </c>
      <c r="H46" s="81">
        <f>Competitors!Q47</f>
        <v>5</v>
      </c>
      <c r="I46" s="81">
        <f>Competitors!R47</f>
        <v>1</v>
      </c>
      <c r="J46" s="81">
        <f>Competitors!S47</f>
        <v>1</v>
      </c>
      <c r="K46" s="82">
        <f>IF(J46=2,G46,0)</f>
        <v>0</v>
      </c>
      <c r="L46" s="82">
        <f>IF(H46=1,G46,0)</f>
        <v>0</v>
      </c>
      <c r="M46" s="82">
        <f>IF(I46=2,G46,0)</f>
        <v>0</v>
      </c>
      <c r="N46" s="82">
        <f>IF(I46=3,G46,0)</f>
        <v>0</v>
      </c>
      <c r="O46" s="82">
        <f>IF(I46=4,G46,0)</f>
        <v>0</v>
      </c>
      <c r="P46" s="82">
        <f>IF(I46=5,G46,IF(I46=1,G46,0))</f>
        <v>1591.1</v>
      </c>
      <c r="Q46" s="82">
        <f>IF(H46=2,G46,0)</f>
        <v>0</v>
      </c>
      <c r="R46" s="82">
        <f>IF(H46=3,G46,0)</f>
        <v>0</v>
      </c>
      <c r="S46" s="83">
        <f>IF(H46=4,G46,0)</f>
        <v>0</v>
      </c>
    </row>
    <row r="47" spans="1:19" ht="15" customHeight="1">
      <c r="A47" s="80">
        <f>Competitors!C71</f>
        <v>141</v>
      </c>
      <c r="B47" s="81">
        <f>Competitors!D71</f>
        <v>0</v>
      </c>
      <c r="C47" s="81">
        <f>Competitors!E71</f>
        <v>0</v>
      </c>
      <c r="D47" s="81">
        <f>Competitors!F71</f>
        <v>0</v>
      </c>
      <c r="E47" s="82">
        <f>'Day 1 Results'!AA48</f>
        <v>0</v>
      </c>
      <c r="F47" s="82">
        <f>'Day 2 Results'!AA47</f>
        <v>0</v>
      </c>
      <c r="G47" s="82">
        <f>E47+F47</f>
        <v>0</v>
      </c>
      <c r="H47" s="81">
        <f>Competitors!Q71</f>
        <v>0</v>
      </c>
      <c r="I47" s="81">
        <f>Competitors!R71</f>
        <v>0</v>
      </c>
      <c r="J47" s="81">
        <f>Competitors!S71</f>
        <v>0</v>
      </c>
      <c r="K47" s="82">
        <f>IF(J47=2,G47,0)</f>
        <v>0</v>
      </c>
      <c r="L47" s="82">
        <f>IF(H47=1,G47,0)</f>
        <v>0</v>
      </c>
      <c r="M47" s="82">
        <f>IF(I47=2,G47,0)</f>
        <v>0</v>
      </c>
      <c r="N47" s="82">
        <f>IF(I47=3,G47,0)</f>
        <v>0</v>
      </c>
      <c r="O47" s="82">
        <f>IF(I47=4,G47,0)</f>
        <v>0</v>
      </c>
      <c r="P47" s="82">
        <f>IF(I47=5,G47,IF(I47=1,G47,0))</f>
        <v>0</v>
      </c>
      <c r="Q47" s="82">
        <f>IF(H47=2,G47,0)</f>
        <v>0</v>
      </c>
      <c r="R47" s="82">
        <f>IF(H47=3,G47,0)</f>
        <v>0</v>
      </c>
      <c r="S47" s="83">
        <f>IF(H47=4,G47,0)</f>
        <v>0</v>
      </c>
    </row>
    <row r="48" spans="1:19" ht="15" customHeight="1">
      <c r="A48" s="80">
        <f>Competitors!C72</f>
        <v>142</v>
      </c>
      <c r="B48" s="81">
        <f>Competitors!D72</f>
        <v>0</v>
      </c>
      <c r="C48" s="81">
        <f>Competitors!E72</f>
        <v>0</v>
      </c>
      <c r="D48" s="81">
        <f>Competitors!F72</f>
        <v>0</v>
      </c>
      <c r="E48" s="82">
        <f>'Day 1 Results'!AA49</f>
        <v>0</v>
      </c>
      <c r="F48" s="82">
        <f>'Day 2 Results'!AA48</f>
        <v>0</v>
      </c>
      <c r="G48" s="82">
        <f>E48+F48</f>
        <v>0</v>
      </c>
      <c r="H48" s="81">
        <f>Competitors!Q72</f>
        <v>0</v>
      </c>
      <c r="I48" s="81">
        <f>Competitors!R72</f>
        <v>0</v>
      </c>
      <c r="J48" s="81">
        <f>Competitors!S72</f>
        <v>0</v>
      </c>
      <c r="K48" s="82">
        <f>IF(J48=2,G48,0)</f>
        <v>0</v>
      </c>
      <c r="L48" s="82">
        <f>IF(H48=1,G48,0)</f>
        <v>0</v>
      </c>
      <c r="M48" s="82">
        <f>IF(I48=2,G48,0)</f>
        <v>0</v>
      </c>
      <c r="N48" s="82">
        <f>IF(I48=3,G48,0)</f>
        <v>0</v>
      </c>
      <c r="O48" s="82">
        <f>IF(I48=4,G48,0)</f>
        <v>0</v>
      </c>
      <c r="P48" s="82">
        <f>IF(I48=5,G48,IF(I48=1,G48,0))</f>
        <v>0</v>
      </c>
      <c r="Q48" s="82">
        <f>IF(H48=2,G48,0)</f>
        <v>0</v>
      </c>
      <c r="R48" s="82">
        <f>IF(H48=3,G48,0)</f>
        <v>0</v>
      </c>
      <c r="S48" s="83">
        <f>IF(H48=4,G48,0)</f>
        <v>0</v>
      </c>
    </row>
    <row r="49" spans="1:19" ht="15" customHeight="1">
      <c r="A49" s="80">
        <f>Competitors!C73</f>
        <v>143</v>
      </c>
      <c r="B49" s="81">
        <f>Competitors!D73</f>
        <v>0</v>
      </c>
      <c r="C49" s="81">
        <f>Competitors!E73</f>
        <v>0</v>
      </c>
      <c r="D49" s="81">
        <f>Competitors!F73</f>
        <v>0</v>
      </c>
      <c r="E49" s="82">
        <f>'Day 1 Results'!AA50</f>
        <v>0</v>
      </c>
      <c r="F49" s="82">
        <f>'Day 2 Results'!AA49</f>
        <v>0</v>
      </c>
      <c r="G49" s="82">
        <f>E49+F49</f>
        <v>0</v>
      </c>
      <c r="H49" s="81">
        <f>Competitors!Q73</f>
        <v>0</v>
      </c>
      <c r="I49" s="81">
        <f>Competitors!R73</f>
        <v>0</v>
      </c>
      <c r="J49" s="81">
        <f>Competitors!S73</f>
        <v>0</v>
      </c>
      <c r="K49" s="82">
        <f>IF(J49=2,G49,0)</f>
        <v>0</v>
      </c>
      <c r="L49" s="82">
        <f>IF(H49=1,G49,0)</f>
        <v>0</v>
      </c>
      <c r="M49" s="82">
        <f>IF(I49=2,G49,0)</f>
        <v>0</v>
      </c>
      <c r="N49" s="82">
        <f>IF(I49=3,G49,0)</f>
        <v>0</v>
      </c>
      <c r="O49" s="82">
        <f>IF(I49=4,G49,0)</f>
        <v>0</v>
      </c>
      <c r="P49" s="82">
        <f>IF(I49=5,G49,IF(I49=1,G49,0))</f>
        <v>0</v>
      </c>
      <c r="Q49" s="82">
        <f>IF(H49=2,G49,0)</f>
        <v>0</v>
      </c>
      <c r="R49" s="82">
        <f>IF(H49=3,G49,0)</f>
        <v>0</v>
      </c>
      <c r="S49" s="83">
        <f>IF(H49=4,G49,0)</f>
        <v>0</v>
      </c>
    </row>
    <row r="50" spans="1:19" ht="15" customHeight="1">
      <c r="A50" s="80">
        <f>Competitors!C74</f>
        <v>144</v>
      </c>
      <c r="B50" s="81">
        <f>Competitors!D74</f>
        <v>0</v>
      </c>
      <c r="C50" s="81">
        <f>Competitors!E74</f>
        <v>0</v>
      </c>
      <c r="D50" s="81">
        <f>Competitors!F74</f>
        <v>0</v>
      </c>
      <c r="E50" s="82">
        <f>'Day 1 Results'!AA51</f>
        <v>0</v>
      </c>
      <c r="F50" s="82">
        <f>'Day 2 Results'!AA50</f>
        <v>0</v>
      </c>
      <c r="G50" s="82">
        <f>E50+F50</f>
        <v>0</v>
      </c>
      <c r="H50" s="81">
        <f>Competitors!Q74</f>
        <v>0</v>
      </c>
      <c r="I50" s="81">
        <f>Competitors!R74</f>
        <v>0</v>
      </c>
      <c r="J50" s="81">
        <f>Competitors!S74</f>
        <v>0</v>
      </c>
      <c r="K50" s="82">
        <f>IF(J50=2,G50,0)</f>
        <v>0</v>
      </c>
      <c r="L50" s="82">
        <f>IF(H50=1,G50,0)</f>
        <v>0</v>
      </c>
      <c r="M50" s="82">
        <f>IF(I50=2,G50,0)</f>
        <v>0</v>
      </c>
      <c r="N50" s="82">
        <f>IF(I50=3,G50,0)</f>
        <v>0</v>
      </c>
      <c r="O50" s="82">
        <f>IF(I50=4,G50,0)</f>
        <v>0</v>
      </c>
      <c r="P50" s="82">
        <f>IF(I50=5,G50,IF(I50=1,G50,0))</f>
        <v>0</v>
      </c>
      <c r="Q50" s="82">
        <f>IF(H50=2,G50,0)</f>
        <v>0</v>
      </c>
      <c r="R50" s="82">
        <f>IF(H50=3,G50,0)</f>
        <v>0</v>
      </c>
      <c r="S50" s="83">
        <f>IF(H50=4,G50,0)</f>
        <v>0</v>
      </c>
    </row>
    <row r="51" spans="1:19" ht="15" customHeight="1">
      <c r="A51" s="80">
        <f>Competitors!C75</f>
        <v>145</v>
      </c>
      <c r="B51" s="81">
        <f>Competitors!D75</f>
        <v>0</v>
      </c>
      <c r="C51" s="81">
        <f>Competitors!E75</f>
        <v>0</v>
      </c>
      <c r="D51" s="81">
        <f>Competitors!F75</f>
        <v>0</v>
      </c>
      <c r="E51" s="82">
        <f>'Day 1 Results'!AA52</f>
        <v>0</v>
      </c>
      <c r="F51" s="82">
        <f>'Day 2 Results'!AA51</f>
        <v>0</v>
      </c>
      <c r="G51" s="82">
        <f>E51+F51</f>
        <v>0</v>
      </c>
      <c r="H51" s="81">
        <f>Competitors!Q75</f>
        <v>0</v>
      </c>
      <c r="I51" s="81">
        <f>Competitors!R75</f>
        <v>0</v>
      </c>
      <c r="J51" s="81">
        <f>Competitors!S75</f>
        <v>0</v>
      </c>
      <c r="K51" s="82">
        <f>IF(J51=2,G51,0)</f>
        <v>0</v>
      </c>
      <c r="L51" s="82">
        <f>IF(H51=1,G51,0)</f>
        <v>0</v>
      </c>
      <c r="M51" s="82">
        <f>IF(I51=2,G51,0)</f>
        <v>0</v>
      </c>
      <c r="N51" s="82">
        <f>IF(I51=3,G51,0)</f>
        <v>0</v>
      </c>
      <c r="O51" s="82">
        <f>IF(I51=4,G51,0)</f>
        <v>0</v>
      </c>
      <c r="P51" s="82">
        <f>IF(I51=5,G51,IF(I51=1,G51,0))</f>
        <v>0</v>
      </c>
      <c r="Q51" s="82">
        <f>IF(H51=2,G51,0)</f>
        <v>0</v>
      </c>
      <c r="R51" s="82">
        <f>IF(H51=3,G51,0)</f>
        <v>0</v>
      </c>
      <c r="S51" s="83">
        <f>IF(H51=4,G51,0)</f>
        <v>0</v>
      </c>
    </row>
    <row r="52" spans="1:19" ht="15" customHeight="1">
      <c r="A52" s="80">
        <f>Competitors!C76</f>
        <v>146</v>
      </c>
      <c r="B52" s="81">
        <f>Competitors!D76</f>
        <v>0</v>
      </c>
      <c r="C52" s="81">
        <f>Competitors!E76</f>
        <v>0</v>
      </c>
      <c r="D52" s="81">
        <f>Competitors!F76</f>
        <v>0</v>
      </c>
      <c r="E52" s="82">
        <f>'Day 1 Results'!AA53</f>
        <v>0</v>
      </c>
      <c r="F52" s="82">
        <f>'Day 2 Results'!AA52</f>
        <v>0</v>
      </c>
      <c r="G52" s="82">
        <f>E52+F52</f>
        <v>0</v>
      </c>
      <c r="H52" s="81">
        <f>Competitors!Q76</f>
        <v>0</v>
      </c>
      <c r="I52" s="81">
        <f>Competitors!R76</f>
        <v>0</v>
      </c>
      <c r="J52" s="81">
        <f>Competitors!S76</f>
        <v>0</v>
      </c>
      <c r="K52" s="82">
        <f>IF(J52=2,G52,0)</f>
        <v>0</v>
      </c>
      <c r="L52" s="82">
        <f>IF(H52=1,G52,0)</f>
        <v>0</v>
      </c>
      <c r="M52" s="82">
        <f>IF(I52=2,G52,0)</f>
        <v>0</v>
      </c>
      <c r="N52" s="82">
        <f>IF(I52=3,G52,0)</f>
        <v>0</v>
      </c>
      <c r="O52" s="82">
        <f>IF(I52=4,G52,0)</f>
        <v>0</v>
      </c>
      <c r="P52" s="82">
        <f>IF(I52=5,G52,IF(I52=1,G52,0))</f>
        <v>0</v>
      </c>
      <c r="Q52" s="82">
        <f>IF(H52=2,G52,0)</f>
        <v>0</v>
      </c>
      <c r="R52" s="82">
        <f>IF(H52=3,G52,0)</f>
        <v>0</v>
      </c>
      <c r="S52" s="83">
        <f>IF(H52=4,G52,0)</f>
        <v>0</v>
      </c>
    </row>
    <row r="53" spans="1:19" ht="15" customHeight="1">
      <c r="A53" s="80">
        <f>Competitors!C77</f>
        <v>147</v>
      </c>
      <c r="B53" s="81">
        <f>Competitors!D77</f>
        <v>0</v>
      </c>
      <c r="C53" s="81">
        <f>Competitors!E77</f>
        <v>0</v>
      </c>
      <c r="D53" s="81">
        <f>Competitors!F77</f>
        <v>0</v>
      </c>
      <c r="E53" s="82">
        <f>'Day 1 Results'!AA54</f>
        <v>0</v>
      </c>
      <c r="F53" s="82">
        <f>'Day 2 Results'!AA53</f>
        <v>0</v>
      </c>
      <c r="G53" s="82">
        <f>E53+F53</f>
        <v>0</v>
      </c>
      <c r="H53" s="81">
        <f>Competitors!Q77</f>
        <v>0</v>
      </c>
      <c r="I53" s="81">
        <f>Competitors!R77</f>
        <v>0</v>
      </c>
      <c r="J53" s="81">
        <f>Competitors!S77</f>
        <v>0</v>
      </c>
      <c r="K53" s="82">
        <f>IF(J53=2,G53,0)</f>
        <v>0</v>
      </c>
      <c r="L53" s="82">
        <f>IF(H53=1,G53,0)</f>
        <v>0</v>
      </c>
      <c r="M53" s="82">
        <f>IF(I53=2,G53,0)</f>
        <v>0</v>
      </c>
      <c r="N53" s="82">
        <f>IF(I53=3,G53,0)</f>
        <v>0</v>
      </c>
      <c r="O53" s="82">
        <f>IF(I53=4,G53,0)</f>
        <v>0</v>
      </c>
      <c r="P53" s="82">
        <f>IF(I53=5,G53,IF(I53=1,G53,0))</f>
        <v>0</v>
      </c>
      <c r="Q53" s="82">
        <f>IF(H53=2,G53,0)</f>
        <v>0</v>
      </c>
      <c r="R53" s="82">
        <f>IF(H53=3,G53,0)</f>
        <v>0</v>
      </c>
      <c r="S53" s="83">
        <f>IF(H53=4,G53,0)</f>
        <v>0</v>
      </c>
    </row>
    <row r="54" spans="1:19" ht="15" customHeight="1">
      <c r="A54" s="80">
        <f>Competitors!C78</f>
        <v>148</v>
      </c>
      <c r="B54" s="81">
        <f>Competitors!D78</f>
        <v>0</v>
      </c>
      <c r="C54" s="81">
        <f>Competitors!E78</f>
        <v>0</v>
      </c>
      <c r="D54" s="81">
        <f>Competitors!F78</f>
        <v>0</v>
      </c>
      <c r="E54" s="82">
        <f>'Day 1 Results'!AA55</f>
        <v>0</v>
      </c>
      <c r="F54" s="82">
        <f>'Day 2 Results'!AA54</f>
        <v>0</v>
      </c>
      <c r="G54" s="82">
        <f>E54+F54</f>
        <v>0</v>
      </c>
      <c r="H54" s="81">
        <f>Competitors!Q78</f>
        <v>0</v>
      </c>
      <c r="I54" s="81">
        <f>Competitors!R78</f>
        <v>0</v>
      </c>
      <c r="J54" s="81">
        <f>Competitors!S78</f>
        <v>0</v>
      </c>
      <c r="K54" s="82">
        <f>IF(J54=2,G54,0)</f>
        <v>0</v>
      </c>
      <c r="L54" s="82">
        <f>IF(H54=1,G54,0)</f>
        <v>0</v>
      </c>
      <c r="M54" s="82">
        <f>IF(I54=2,G54,0)</f>
        <v>0</v>
      </c>
      <c r="N54" s="82">
        <f>IF(I54=3,G54,0)</f>
        <v>0</v>
      </c>
      <c r="O54" s="82">
        <f>IF(I54=4,G54,0)</f>
        <v>0</v>
      </c>
      <c r="P54" s="82">
        <f>IF(I54=5,G54,IF(I54=1,G54,0))</f>
        <v>0</v>
      </c>
      <c r="Q54" s="82">
        <f>IF(H54=2,G54,0)</f>
        <v>0</v>
      </c>
      <c r="R54" s="82">
        <f>IF(H54=3,G54,0)</f>
        <v>0</v>
      </c>
      <c r="S54" s="83">
        <f>IF(H54=4,G54,0)</f>
        <v>0</v>
      </c>
    </row>
    <row r="55" spans="1:19" ht="15" customHeight="1">
      <c r="A55" s="80">
        <f>Competitors!C79</f>
        <v>149</v>
      </c>
      <c r="B55" s="81">
        <f>Competitors!D79</f>
        <v>0</v>
      </c>
      <c r="C55" s="81">
        <f>Competitors!E79</f>
        <v>0</v>
      </c>
      <c r="D55" s="81">
        <f>Competitors!F79</f>
        <v>0</v>
      </c>
      <c r="E55" s="82">
        <f>'Day 1 Results'!AA56</f>
        <v>0</v>
      </c>
      <c r="F55" s="82">
        <f>'Day 2 Results'!AA55</f>
        <v>0</v>
      </c>
      <c r="G55" s="82">
        <f>E55+F55</f>
        <v>0</v>
      </c>
      <c r="H55" s="81">
        <f>Competitors!Q79</f>
        <v>0</v>
      </c>
      <c r="I55" s="81">
        <f>Competitors!R79</f>
        <v>0</v>
      </c>
      <c r="J55" s="81">
        <f>Competitors!S79</f>
        <v>0</v>
      </c>
      <c r="K55" s="82">
        <f>IF(J55=2,G55,0)</f>
        <v>0</v>
      </c>
      <c r="L55" s="82">
        <f>IF(H55=1,G55,0)</f>
        <v>0</v>
      </c>
      <c r="M55" s="82">
        <f>IF(I55=2,G55,0)</f>
        <v>0</v>
      </c>
      <c r="N55" s="82">
        <f>IF(I55=3,G55,0)</f>
        <v>0</v>
      </c>
      <c r="O55" s="82">
        <f>IF(I55=4,G55,0)</f>
        <v>0</v>
      </c>
      <c r="P55" s="82">
        <f>IF(I55=5,G55,IF(I55=1,G55,0))</f>
        <v>0</v>
      </c>
      <c r="Q55" s="82">
        <f>IF(H55=2,G55,0)</f>
        <v>0</v>
      </c>
      <c r="R55" s="82">
        <f>IF(H55=3,G55,0)</f>
        <v>0</v>
      </c>
      <c r="S55" s="83">
        <f>IF(H55=4,G55,0)</f>
        <v>0</v>
      </c>
    </row>
    <row r="56" spans="1:19" ht="15" customHeight="1">
      <c r="A56" s="80">
        <f>Competitors!C80</f>
        <v>150</v>
      </c>
      <c r="B56" s="81">
        <f>Competitors!D80</f>
        <v>0</v>
      </c>
      <c r="C56" s="81">
        <f>Competitors!E80</f>
        <v>0</v>
      </c>
      <c r="D56" s="81">
        <f>Competitors!F80</f>
        <v>0</v>
      </c>
      <c r="E56" s="82">
        <f>'Day 1 Results'!AA57</f>
        <v>0</v>
      </c>
      <c r="F56" s="82">
        <f>'Day 2 Results'!AA56</f>
        <v>0</v>
      </c>
      <c r="G56" s="82">
        <f>E56+F56</f>
        <v>0</v>
      </c>
      <c r="H56" s="81">
        <f>Competitors!Q80</f>
        <v>0</v>
      </c>
      <c r="I56" s="81">
        <f>Competitors!R80</f>
        <v>0</v>
      </c>
      <c r="J56" s="81">
        <f>Competitors!S80</f>
        <v>0</v>
      </c>
      <c r="K56" s="82">
        <f>IF(J56=2,G56,0)</f>
        <v>0</v>
      </c>
      <c r="L56" s="82">
        <f>IF(H56=1,G56,0)</f>
        <v>0</v>
      </c>
      <c r="M56" s="82">
        <f>IF(I56=2,G56,0)</f>
        <v>0</v>
      </c>
      <c r="N56" s="82">
        <f>IF(I56=3,G56,0)</f>
        <v>0</v>
      </c>
      <c r="O56" s="82">
        <f>IF(I56=4,G56,0)</f>
        <v>0</v>
      </c>
      <c r="P56" s="82">
        <f>IF(I56=5,G56,IF(I56=1,G56,0))</f>
        <v>0</v>
      </c>
      <c r="Q56" s="82">
        <f>IF(H56=2,G56,0)</f>
        <v>0</v>
      </c>
      <c r="R56" s="82">
        <f>IF(H56=3,G56,0)</f>
        <v>0</v>
      </c>
      <c r="S56" s="83">
        <f>IF(H56=4,G56,0)</f>
        <v>0</v>
      </c>
    </row>
    <row r="57" spans="1:19" ht="15" customHeight="1">
      <c r="A57" s="80">
        <f>Competitors!C81</f>
        <v>151</v>
      </c>
      <c r="B57" s="81">
        <f>Competitors!D81</f>
        <v>0</v>
      </c>
      <c r="C57" s="81">
        <f>Competitors!E81</f>
        <v>0</v>
      </c>
      <c r="D57" s="81">
        <f>Competitors!F81</f>
        <v>0</v>
      </c>
      <c r="E57" s="82">
        <f>'Day 1 Results'!AA58</f>
        <v>0</v>
      </c>
      <c r="F57" s="82">
        <f>'Day 2 Results'!AA57</f>
        <v>0</v>
      </c>
      <c r="G57" s="82">
        <f>E57+F57</f>
        <v>0</v>
      </c>
      <c r="H57" s="81">
        <f>Competitors!Q81</f>
        <v>0</v>
      </c>
      <c r="I57" s="81">
        <f>Competitors!R81</f>
        <v>0</v>
      </c>
      <c r="J57" s="81">
        <f>Competitors!S81</f>
        <v>0</v>
      </c>
      <c r="K57" s="82">
        <f>IF(J57=2,G57,0)</f>
        <v>0</v>
      </c>
      <c r="L57" s="82">
        <f>IF(H57=1,G57,0)</f>
        <v>0</v>
      </c>
      <c r="M57" s="82">
        <f>IF(I57=2,G57,0)</f>
        <v>0</v>
      </c>
      <c r="N57" s="82">
        <f>IF(I57=3,G57,0)</f>
        <v>0</v>
      </c>
      <c r="O57" s="82">
        <f>IF(I57=4,G57,0)</f>
        <v>0</v>
      </c>
      <c r="P57" s="82">
        <f>IF(I57=5,G57,IF(I57=1,G57,0))</f>
        <v>0</v>
      </c>
      <c r="Q57" s="82">
        <f>IF(H57=2,G57,0)</f>
        <v>0</v>
      </c>
      <c r="R57" s="82">
        <f>IF(H57=3,G57,0)</f>
        <v>0</v>
      </c>
      <c r="S57" s="83">
        <f>IF(H57=4,G57,0)</f>
        <v>0</v>
      </c>
    </row>
    <row r="58" spans="1:19" ht="15" customHeight="1">
      <c r="A58" s="80">
        <f>Competitors!C82</f>
        <v>152</v>
      </c>
      <c r="B58" s="81">
        <f>Competitors!D82</f>
        <v>0</v>
      </c>
      <c r="C58" s="81">
        <f>Competitors!E82</f>
        <v>0</v>
      </c>
      <c r="D58" s="81">
        <f>Competitors!F82</f>
        <v>0</v>
      </c>
      <c r="E58" s="82">
        <f>'Day 1 Results'!AA59</f>
        <v>0</v>
      </c>
      <c r="F58" s="82">
        <f>'Day 2 Results'!AA58</f>
        <v>0</v>
      </c>
      <c r="G58" s="82">
        <f>E58+F58</f>
        <v>0</v>
      </c>
      <c r="H58" s="81">
        <f>Competitors!Q82</f>
        <v>0</v>
      </c>
      <c r="I58" s="81">
        <f>Competitors!R82</f>
        <v>0</v>
      </c>
      <c r="J58" s="81">
        <f>Competitors!S82</f>
        <v>0</v>
      </c>
      <c r="K58" s="82">
        <f>IF(J58=2,G58,0)</f>
        <v>0</v>
      </c>
      <c r="L58" s="82">
        <f>IF(H58=1,G58,0)</f>
        <v>0</v>
      </c>
      <c r="M58" s="82">
        <f>IF(I58=2,G58,0)</f>
        <v>0</v>
      </c>
      <c r="N58" s="82">
        <f>IF(I58=3,G58,0)</f>
        <v>0</v>
      </c>
      <c r="O58" s="82">
        <f>IF(I58=4,G58,0)</f>
        <v>0</v>
      </c>
      <c r="P58" s="82">
        <f>IF(I58=5,G58,IF(I58=1,G58,0))</f>
        <v>0</v>
      </c>
      <c r="Q58" s="82">
        <f>IF(H58=2,G58,0)</f>
        <v>0</v>
      </c>
      <c r="R58" s="82">
        <f>IF(H58=3,G58,0)</f>
        <v>0</v>
      </c>
      <c r="S58" s="83">
        <f>IF(H58=4,G58,0)</f>
        <v>0</v>
      </c>
    </row>
    <row r="59" spans="1:19" ht="15" customHeight="1">
      <c r="A59" s="80">
        <f>Competitors!C83</f>
        <v>153</v>
      </c>
      <c r="B59" s="81">
        <f>Competitors!D83</f>
        <v>0</v>
      </c>
      <c r="C59" s="81">
        <f>Competitors!E83</f>
        <v>0</v>
      </c>
      <c r="D59" s="81">
        <f>Competitors!F83</f>
        <v>0</v>
      </c>
      <c r="E59" s="82">
        <f>'Day 1 Results'!AA60</f>
        <v>0</v>
      </c>
      <c r="F59" s="82">
        <f>'Day 2 Results'!AA59</f>
        <v>0</v>
      </c>
      <c r="G59" s="82">
        <f>E59+F59</f>
        <v>0</v>
      </c>
      <c r="H59" s="81">
        <f>Competitors!Q83</f>
        <v>0</v>
      </c>
      <c r="I59" s="81">
        <f>Competitors!R83</f>
        <v>0</v>
      </c>
      <c r="J59" s="81">
        <f>Competitors!S83</f>
        <v>0</v>
      </c>
      <c r="K59" s="82">
        <f>IF(J59=2,G59,0)</f>
        <v>0</v>
      </c>
      <c r="L59" s="82">
        <f>IF(H59=1,G59,0)</f>
        <v>0</v>
      </c>
      <c r="M59" s="82">
        <f>IF(I59=2,G59,0)</f>
        <v>0</v>
      </c>
      <c r="N59" s="82">
        <f>IF(I59=3,G59,0)</f>
        <v>0</v>
      </c>
      <c r="O59" s="82">
        <f>IF(I59=4,G59,0)</f>
        <v>0</v>
      </c>
      <c r="P59" s="82">
        <f>IF(I59=5,G59,IF(I59=1,G59,0))</f>
        <v>0</v>
      </c>
      <c r="Q59" s="82">
        <f>IF(H59=2,G59,0)</f>
        <v>0</v>
      </c>
      <c r="R59" s="82">
        <f>IF(H59=3,G59,0)</f>
        <v>0</v>
      </c>
      <c r="S59" s="83">
        <f>IF(H59=4,G59,0)</f>
        <v>0</v>
      </c>
    </row>
    <row r="60" spans="1:19" ht="12">
      <c r="A60" s="80">
        <f>Competitors!C84</f>
        <v>154</v>
      </c>
      <c r="B60" s="81">
        <f>Competitors!D84</f>
        <v>0</v>
      </c>
      <c r="C60" s="81">
        <f>Competitors!E84</f>
        <v>0</v>
      </c>
      <c r="D60" s="81">
        <f>Competitors!F84</f>
        <v>0</v>
      </c>
      <c r="E60" s="82">
        <f>'Day 1 Results'!AA61</f>
        <v>0</v>
      </c>
      <c r="F60" s="82">
        <f>'Day 2 Results'!AA60</f>
        <v>0</v>
      </c>
      <c r="G60" s="82">
        <f>E60+F60</f>
        <v>0</v>
      </c>
      <c r="H60" s="81">
        <f>Competitors!Q84</f>
        <v>0</v>
      </c>
      <c r="I60" s="81">
        <f>Competitors!R84</f>
        <v>0</v>
      </c>
      <c r="J60" s="81">
        <f>Competitors!S84</f>
        <v>0</v>
      </c>
      <c r="K60" s="82">
        <f>IF(J60=2,G60,0)</f>
        <v>0</v>
      </c>
      <c r="L60" s="82">
        <f>IF(H60=1,G60,0)</f>
        <v>0</v>
      </c>
      <c r="M60" s="82">
        <f>IF(I60=2,G60,0)</f>
        <v>0</v>
      </c>
      <c r="N60" s="82">
        <f>IF(I60=3,G60,0)</f>
        <v>0</v>
      </c>
      <c r="O60" s="82">
        <f>IF(I60=4,G60,0)</f>
        <v>0</v>
      </c>
      <c r="P60" s="82">
        <f>IF(I60=5,G60,IF(I60=1,G60,0))</f>
        <v>0</v>
      </c>
      <c r="Q60" s="82">
        <f>IF(H60=2,G60,0)</f>
        <v>0</v>
      </c>
      <c r="R60" s="82">
        <f>IF(H60=3,G60,0)</f>
        <v>0</v>
      </c>
      <c r="S60" s="83">
        <f>IF(H60=4,G60,0)</f>
        <v>0</v>
      </c>
    </row>
    <row r="61" spans="1:19" ht="12">
      <c r="A61" s="80">
        <f>Competitors!C85</f>
        <v>155</v>
      </c>
      <c r="B61" s="81">
        <f>Competitors!D85</f>
        <v>0</v>
      </c>
      <c r="C61" s="81">
        <f>Competitors!E85</f>
        <v>0</v>
      </c>
      <c r="D61" s="81">
        <f>Competitors!F85</f>
        <v>0</v>
      </c>
      <c r="E61" s="82">
        <f>'Day 1 Results'!AA62</f>
        <v>0</v>
      </c>
      <c r="F61" s="82">
        <f>'Day 2 Results'!AA61</f>
        <v>0</v>
      </c>
      <c r="G61" s="82">
        <f>E61+F61</f>
        <v>0</v>
      </c>
      <c r="H61" s="81">
        <f>Competitors!Q85</f>
        <v>0</v>
      </c>
      <c r="I61" s="81">
        <f>Competitors!R85</f>
        <v>0</v>
      </c>
      <c r="J61" s="81">
        <f>Competitors!S85</f>
        <v>0</v>
      </c>
      <c r="K61" s="82">
        <f>IF(J61=2,G61,0)</f>
        <v>0</v>
      </c>
      <c r="L61" s="82">
        <f>IF(H61=1,G61,0)</f>
        <v>0</v>
      </c>
      <c r="M61" s="82">
        <f>IF(I61=2,G61,0)</f>
        <v>0</v>
      </c>
      <c r="N61" s="82">
        <f>IF(I61=3,G61,0)</f>
        <v>0</v>
      </c>
      <c r="O61" s="82">
        <f>IF(I61=4,G61,0)</f>
        <v>0</v>
      </c>
      <c r="P61" s="82">
        <f>IF(I61=5,G61,IF(I61=1,G61,0))</f>
        <v>0</v>
      </c>
      <c r="Q61" s="82">
        <f>IF(H61=2,G61,0)</f>
        <v>0</v>
      </c>
      <c r="R61" s="82">
        <f>IF(H61=3,G61,0)</f>
        <v>0</v>
      </c>
      <c r="S61" s="83">
        <f>IF(H61=4,G61,0)</f>
        <v>0</v>
      </c>
    </row>
    <row r="62" spans="1:19" ht="12">
      <c r="A62" s="80">
        <f>Competitors!C86</f>
        <v>156</v>
      </c>
      <c r="B62" s="81">
        <f>Competitors!D86</f>
        <v>0</v>
      </c>
      <c r="C62" s="81">
        <f>Competitors!E86</f>
        <v>0</v>
      </c>
      <c r="D62" s="81">
        <f>Competitors!F86</f>
        <v>0</v>
      </c>
      <c r="E62" s="82">
        <f>'Day 1 Results'!AA63</f>
        <v>0</v>
      </c>
      <c r="F62" s="82">
        <f>'Day 2 Results'!AA62</f>
        <v>0</v>
      </c>
      <c r="G62" s="82">
        <f>E62+F62</f>
        <v>0</v>
      </c>
      <c r="H62" s="81">
        <f>Competitors!Q86</f>
        <v>0</v>
      </c>
      <c r="I62" s="81">
        <f>Competitors!R86</f>
        <v>0</v>
      </c>
      <c r="J62" s="81">
        <f>Competitors!S86</f>
        <v>0</v>
      </c>
      <c r="K62" s="82">
        <f>IF(J62=2,G62,0)</f>
        <v>0</v>
      </c>
      <c r="L62" s="82">
        <f>IF(H62=1,G62,0)</f>
        <v>0</v>
      </c>
      <c r="M62" s="82">
        <f>IF(I62=2,G62,0)</f>
        <v>0</v>
      </c>
      <c r="N62" s="82">
        <f>IF(I62=3,G62,0)</f>
        <v>0</v>
      </c>
      <c r="O62" s="82">
        <f>IF(I62=4,G62,0)</f>
        <v>0</v>
      </c>
      <c r="P62" s="82">
        <f>IF(I62=5,G62,IF(I62=1,G62,0))</f>
        <v>0</v>
      </c>
      <c r="Q62" s="82">
        <f>IF(H62=2,G62,0)</f>
        <v>0</v>
      </c>
      <c r="R62" s="82">
        <f>IF(H62=3,G62,0)</f>
        <v>0</v>
      </c>
      <c r="S62" s="83">
        <f>IF(H62=4,G62,0)</f>
        <v>0</v>
      </c>
    </row>
    <row r="63" spans="1:19" ht="12">
      <c r="A63" s="80">
        <f>Competitors!C87</f>
        <v>157</v>
      </c>
      <c r="B63" s="81">
        <f>Competitors!D87</f>
        <v>0</v>
      </c>
      <c r="C63" s="81">
        <f>Competitors!E87</f>
        <v>0</v>
      </c>
      <c r="D63" s="81">
        <f>Competitors!F87</f>
        <v>0</v>
      </c>
      <c r="E63" s="82">
        <f>'Day 1 Results'!AA64</f>
        <v>0</v>
      </c>
      <c r="F63" s="82">
        <f>'Day 2 Results'!AA63</f>
        <v>0</v>
      </c>
      <c r="G63" s="82">
        <f>E63+F63</f>
        <v>0</v>
      </c>
      <c r="H63" s="81">
        <f>Competitors!Q87</f>
        <v>0</v>
      </c>
      <c r="I63" s="81">
        <f>Competitors!R87</f>
        <v>0</v>
      </c>
      <c r="J63" s="81">
        <f>Competitors!S87</f>
        <v>0</v>
      </c>
      <c r="K63" s="82">
        <f>IF(J63=2,G63,0)</f>
        <v>0</v>
      </c>
      <c r="L63" s="82">
        <f>IF(H63=1,G63,0)</f>
        <v>0</v>
      </c>
      <c r="M63" s="82">
        <f>IF(I63=2,G63,0)</f>
        <v>0</v>
      </c>
      <c r="N63" s="82">
        <f>IF(I63=3,G63,0)</f>
        <v>0</v>
      </c>
      <c r="O63" s="82">
        <f>IF(I63=4,G63,0)</f>
        <v>0</v>
      </c>
      <c r="P63" s="82">
        <f>IF(I63=5,G63,IF(I63=1,G63,0))</f>
        <v>0</v>
      </c>
      <c r="Q63" s="82">
        <f>IF(H63=2,G63,0)</f>
        <v>0</v>
      </c>
      <c r="R63" s="82">
        <f>IF(H63=3,G63,0)</f>
        <v>0</v>
      </c>
      <c r="S63" s="83">
        <f>IF(H63=4,G63,0)</f>
        <v>0</v>
      </c>
    </row>
    <row r="64" spans="1:19" ht="12">
      <c r="A64" s="80">
        <f>Competitors!C88</f>
        <v>158</v>
      </c>
      <c r="B64" s="81">
        <f>Competitors!D88</f>
        <v>0</v>
      </c>
      <c r="C64" s="81">
        <f>Competitors!E88</f>
        <v>0</v>
      </c>
      <c r="D64" s="81">
        <f>Competitors!F88</f>
        <v>0</v>
      </c>
      <c r="E64" s="82">
        <f>'Day 1 Results'!AA65</f>
        <v>0</v>
      </c>
      <c r="F64" s="82">
        <f>'Day 2 Results'!AA64</f>
        <v>0</v>
      </c>
      <c r="G64" s="82">
        <f>E64+F64</f>
        <v>0</v>
      </c>
      <c r="H64" s="81">
        <f>Competitors!Q88</f>
        <v>0</v>
      </c>
      <c r="I64" s="81">
        <f>Competitors!R88</f>
        <v>0</v>
      </c>
      <c r="J64" s="81">
        <f>Competitors!S88</f>
        <v>0</v>
      </c>
      <c r="K64" s="82">
        <f>IF(J64=2,G64,0)</f>
        <v>0</v>
      </c>
      <c r="L64" s="82">
        <f>IF(H64=1,G64,0)</f>
        <v>0</v>
      </c>
      <c r="M64" s="82">
        <f>IF(I64=2,G64,0)</f>
        <v>0</v>
      </c>
      <c r="N64" s="82">
        <f>IF(I64=3,G64,0)</f>
        <v>0</v>
      </c>
      <c r="O64" s="82">
        <f>IF(I64=4,G64,0)</f>
        <v>0</v>
      </c>
      <c r="P64" s="82">
        <f>IF(I64=5,G64,IF(I64=1,G64,0))</f>
        <v>0</v>
      </c>
      <c r="Q64" s="82">
        <f>IF(H64=2,G64,0)</f>
        <v>0</v>
      </c>
      <c r="R64" s="82">
        <f>IF(H64=3,G64,0)</f>
        <v>0</v>
      </c>
      <c r="S64" s="83">
        <f>IF(H64=4,G64,0)</f>
        <v>0</v>
      </c>
    </row>
    <row r="65" spans="1:19" ht="12">
      <c r="A65" s="80">
        <f>Competitors!C89</f>
        <v>159</v>
      </c>
      <c r="B65" s="81">
        <f>Competitors!D89</f>
        <v>0</v>
      </c>
      <c r="C65" s="81">
        <f>Competitors!E89</f>
        <v>0</v>
      </c>
      <c r="D65" s="81">
        <f>Competitors!F89</f>
        <v>0</v>
      </c>
      <c r="E65" s="82">
        <f>'Day 1 Results'!AA66</f>
        <v>0</v>
      </c>
      <c r="F65" s="82">
        <f>'Day 2 Results'!AA65</f>
        <v>0</v>
      </c>
      <c r="G65" s="82">
        <f>E65+F65</f>
        <v>0</v>
      </c>
      <c r="H65" s="81">
        <f>Competitors!Q89</f>
        <v>0</v>
      </c>
      <c r="I65" s="81">
        <f>Competitors!R89</f>
        <v>0</v>
      </c>
      <c r="J65" s="81">
        <f>Competitors!S89</f>
        <v>0</v>
      </c>
      <c r="K65" s="82">
        <f>IF(J65=2,G65,0)</f>
        <v>0</v>
      </c>
      <c r="L65" s="82">
        <f>IF(H65=1,G65,0)</f>
        <v>0</v>
      </c>
      <c r="M65" s="82">
        <f>IF(I65=2,G65,0)</f>
        <v>0</v>
      </c>
      <c r="N65" s="82">
        <f>IF(I65=3,G65,0)</f>
        <v>0</v>
      </c>
      <c r="O65" s="82">
        <f>IF(I65=4,G65,0)</f>
        <v>0</v>
      </c>
      <c r="P65" s="82">
        <f>IF(I65=5,G65,IF(I65=1,G65,0))</f>
        <v>0</v>
      </c>
      <c r="Q65" s="82">
        <f>IF(H65=2,G65,0)</f>
        <v>0</v>
      </c>
      <c r="R65" s="82">
        <f>IF(H65=3,G65,0)</f>
        <v>0</v>
      </c>
      <c r="S65" s="83">
        <f>IF(H65=4,G65,0)</f>
        <v>0</v>
      </c>
    </row>
  </sheetData>
  <sheetProtection/>
  <printOptions/>
  <pageMargins left="0.75" right="0.75" top="1" bottom="1" header="0.5" footer="0.5"/>
  <pageSetup fitToHeight="1" fitToWidth="1" orientation="portrait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TJX Companies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kjylkka</dc:creator>
  <cp:keywords/>
  <dc:description/>
  <cp:lastModifiedBy>Daniel Holmes</cp:lastModifiedBy>
  <cp:lastPrinted>2008-10-05T14:52:55Z</cp:lastPrinted>
  <dcterms:created xsi:type="dcterms:W3CDTF">2007-10-03T13:48:22Z</dcterms:created>
  <dcterms:modified xsi:type="dcterms:W3CDTF">2008-10-05T19:14:47Z</dcterms:modified>
  <cp:category/>
  <cp:version/>
  <cp:contentType/>
  <cp:contentStatus/>
</cp:coreProperties>
</file>